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업무자료\4.통계\재적생통계\22년도\7월\"/>
    </mc:Choice>
  </mc:AlternateContent>
  <xr:revisionPtr revIDLastSave="0" documentId="13_ncr:1_{5147F9D4-0011-4024-B337-CCFBDAC26894}" xr6:coauthVersionLast="36" xr6:coauthVersionMax="36" xr10:uidLastSave="{00000000-0000-0000-0000-000000000000}"/>
  <bookViews>
    <workbookView xWindow="0" yWindow="0" windowWidth="28800" windowHeight="10950" tabRatio="556" xr2:uid="{00000000-000D-0000-FFFF-FFFF00000000}"/>
  </bookViews>
  <sheets>
    <sheet name="재학생 충원율(대학별)" sheetId="2" r:id="rId1"/>
    <sheet name="재학생 충원율(학과별 상세)" sheetId="3" r:id="rId2"/>
    <sheet name="7월 학부생 재학생 충원율 산정" sheetId="5" r:id="rId3"/>
  </sheets>
  <definedNames>
    <definedName name="_xlnm.Print_Area" localSheetId="0">'재학생 충원율(대학별)'!$B$1:$G$20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3" l="1"/>
  <c r="I69" i="3"/>
  <c r="I67" i="3"/>
  <c r="I65" i="3"/>
  <c r="I64" i="3"/>
  <c r="I62" i="3"/>
  <c r="I61" i="3"/>
  <c r="I29" i="3"/>
  <c r="I30" i="3"/>
  <c r="I28" i="3"/>
  <c r="F32" i="3" l="1"/>
  <c r="T12" i="5" l="1"/>
  <c r="T11" i="5"/>
  <c r="D7" i="5"/>
  <c r="D21" i="5" l="1"/>
  <c r="D16" i="5"/>
  <c r="D15" i="5"/>
  <c r="D12" i="5"/>
  <c r="D11" i="5"/>
  <c r="D6" i="5"/>
  <c r="I111" i="3"/>
  <c r="H111" i="3"/>
  <c r="I108" i="3"/>
  <c r="H108" i="3"/>
  <c r="I106" i="3"/>
  <c r="H106" i="3"/>
  <c r="I102" i="3"/>
  <c r="H102" i="3"/>
  <c r="I99" i="3"/>
  <c r="H99" i="3"/>
  <c r="I96" i="3"/>
  <c r="H96" i="3"/>
  <c r="I90" i="3"/>
  <c r="H90" i="3"/>
  <c r="H76" i="3"/>
  <c r="I60" i="3"/>
  <c r="H60" i="3"/>
  <c r="I50" i="3"/>
  <c r="H50" i="3"/>
  <c r="I39" i="3"/>
  <c r="H39" i="3"/>
  <c r="I35" i="3"/>
  <c r="H35" i="3"/>
  <c r="I22" i="3"/>
  <c r="H22" i="3"/>
  <c r="I16" i="3"/>
  <c r="H16" i="3"/>
  <c r="C16" i="5"/>
  <c r="C12" i="5"/>
  <c r="C11" i="5"/>
  <c r="C15" i="5"/>
  <c r="E12" i="5" l="1"/>
  <c r="E11" i="5"/>
  <c r="C20" i="5"/>
  <c r="D20" i="5"/>
  <c r="C19" i="5"/>
  <c r="D19" i="5"/>
  <c r="D8" i="5"/>
  <c r="C7" i="5"/>
  <c r="C6" i="5"/>
  <c r="C8" i="5"/>
  <c r="C21" i="5"/>
  <c r="I76" i="3"/>
  <c r="I112" i="3" s="1"/>
  <c r="H112" i="3"/>
  <c r="E60" i="3"/>
  <c r="D60" i="3"/>
  <c r="F28" i="3"/>
  <c r="E35" i="3"/>
  <c r="E111" i="3"/>
  <c r="E108" i="3"/>
  <c r="E106" i="3"/>
  <c r="E102" i="3"/>
  <c r="E99" i="3"/>
  <c r="E96" i="3"/>
  <c r="E90" i="3"/>
  <c r="E50" i="3"/>
  <c r="E39" i="3"/>
  <c r="E22" i="3"/>
  <c r="E16" i="3"/>
  <c r="F58" i="3"/>
  <c r="E76" i="3" l="1"/>
  <c r="T8" i="5" l="1"/>
  <c r="T7" i="5"/>
  <c r="T6" i="5"/>
  <c r="T21" i="5" l="1"/>
  <c r="T20" i="5"/>
  <c r="T19" i="5"/>
  <c r="T16" i="5"/>
  <c r="T15" i="5"/>
  <c r="E20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6" i="2"/>
  <c r="F110" i="3" l="1"/>
  <c r="F109" i="3"/>
  <c r="F107" i="3"/>
  <c r="F105" i="3"/>
  <c r="F104" i="3"/>
  <c r="F103" i="3"/>
  <c r="F101" i="3"/>
  <c r="F100" i="3"/>
  <c r="F98" i="3"/>
  <c r="F97" i="3"/>
  <c r="F92" i="3"/>
  <c r="F93" i="3"/>
  <c r="F94" i="3"/>
  <c r="F95" i="3"/>
  <c r="F91" i="3"/>
  <c r="F78" i="3"/>
  <c r="F79" i="3"/>
  <c r="F80" i="3"/>
  <c r="F81" i="3"/>
  <c r="F82" i="3"/>
  <c r="F83" i="3"/>
  <c r="F84" i="3"/>
  <c r="F85" i="3"/>
  <c r="F86" i="3"/>
  <c r="F87" i="3"/>
  <c r="F88" i="3"/>
  <c r="F89" i="3"/>
  <c r="F77" i="3"/>
  <c r="F62" i="3"/>
  <c r="F64" i="3"/>
  <c r="F65" i="3"/>
  <c r="F67" i="3"/>
  <c r="F68" i="3"/>
  <c r="F69" i="3"/>
  <c r="F71" i="3"/>
  <c r="F72" i="3"/>
  <c r="F73" i="3"/>
  <c r="F74" i="3"/>
  <c r="F75" i="3"/>
  <c r="F61" i="3"/>
  <c r="F52" i="3"/>
  <c r="F55" i="3"/>
  <c r="F56" i="3"/>
  <c r="F57" i="3"/>
  <c r="F59" i="3"/>
  <c r="F51" i="3"/>
  <c r="F41" i="3"/>
  <c r="F42" i="3"/>
  <c r="F43" i="3"/>
  <c r="F44" i="3"/>
  <c r="F45" i="3"/>
  <c r="F46" i="3"/>
  <c r="F47" i="3"/>
  <c r="F48" i="3"/>
  <c r="F49" i="3"/>
  <c r="F40" i="3"/>
  <c r="F37" i="3"/>
  <c r="F38" i="3"/>
  <c r="F36" i="3"/>
  <c r="F26" i="3"/>
  <c r="F27" i="3"/>
  <c r="F29" i="3"/>
  <c r="F30" i="3"/>
  <c r="F33" i="3"/>
  <c r="F34" i="3"/>
  <c r="F24" i="3"/>
  <c r="F23" i="3"/>
  <c r="F18" i="3"/>
  <c r="F19" i="3"/>
  <c r="F20" i="3"/>
  <c r="F21" i="3"/>
  <c r="F17" i="3"/>
  <c r="F8" i="3"/>
  <c r="F9" i="3"/>
  <c r="F10" i="3"/>
  <c r="F11" i="3"/>
  <c r="F12" i="3"/>
  <c r="F13" i="3"/>
  <c r="F14" i="3"/>
  <c r="F15" i="3"/>
  <c r="F7" i="3"/>
  <c r="I21" i="5"/>
  <c r="J21" i="5" s="1"/>
  <c r="E21" i="5"/>
  <c r="I20" i="5"/>
  <c r="J20" i="5" s="1"/>
  <c r="E20" i="5"/>
  <c r="I19" i="5"/>
  <c r="J19" i="5" s="1"/>
  <c r="E19" i="5"/>
  <c r="I16" i="5"/>
  <c r="J16" i="5" s="1"/>
  <c r="E16" i="5"/>
  <c r="I15" i="5"/>
  <c r="J15" i="5" s="1"/>
  <c r="E15" i="5"/>
  <c r="I8" i="5"/>
  <c r="J8" i="5" s="1"/>
  <c r="E8" i="5"/>
  <c r="I7" i="5"/>
  <c r="J7" i="5" s="1"/>
  <c r="E7" i="5"/>
  <c r="I6" i="5"/>
  <c r="J6" i="5" s="1"/>
  <c r="E6" i="5"/>
  <c r="D111" i="3"/>
  <c r="D108" i="3"/>
  <c r="D106" i="3"/>
  <c r="D102" i="3"/>
  <c r="D99" i="3"/>
  <c r="D96" i="3"/>
  <c r="D90" i="3"/>
  <c r="D76" i="3"/>
  <c r="D50" i="3"/>
  <c r="D39" i="3"/>
  <c r="D35" i="3"/>
  <c r="D22" i="3"/>
  <c r="D16" i="3"/>
  <c r="D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112" i="3" l="1"/>
  <c r="F96" i="3"/>
  <c r="F99" i="3"/>
  <c r="F102" i="3"/>
  <c r="F106" i="3"/>
  <c r="F108" i="3"/>
  <c r="F111" i="3"/>
  <c r="F50" i="3"/>
  <c r="F16" i="3"/>
  <c r="F35" i="3"/>
  <c r="F39" i="3"/>
  <c r="F90" i="3"/>
  <c r="F76" i="3"/>
  <c r="F22" i="3"/>
  <c r="F20" i="2"/>
  <c r="G20" i="2"/>
  <c r="F60" i="3" l="1"/>
  <c r="E112" i="3"/>
  <c r="F112" i="3" s="1"/>
</calcChain>
</file>

<file path=xl/sharedStrings.xml><?xml version="1.0" encoding="utf-8"?>
<sst xmlns="http://schemas.openxmlformats.org/spreadsheetml/2006/main" count="222" uniqueCount="163">
  <si>
    <t>재학생 충원율(대학별)</t>
    <phoneticPr fontId="3" type="noConversion"/>
  </si>
  <si>
    <t>입학정원</t>
    <phoneticPr fontId="3" type="noConversion"/>
  </si>
  <si>
    <t>재학생충원율</t>
    <phoneticPr fontId="3" type="noConversion"/>
  </si>
  <si>
    <t>인문대학</t>
    <phoneticPr fontId="3" type="noConversion"/>
  </si>
  <si>
    <t>사회과학대학</t>
    <phoneticPr fontId="3" type="noConversion"/>
  </si>
  <si>
    <t>자연과학대학</t>
    <phoneticPr fontId="3" type="noConversion"/>
  </si>
  <si>
    <t>경영대학</t>
    <phoneticPr fontId="3" type="noConversion"/>
  </si>
  <si>
    <t>공과대학</t>
    <phoneticPr fontId="3" type="noConversion"/>
  </si>
  <si>
    <t>전자정보대학</t>
    <phoneticPr fontId="3" type="noConversion"/>
  </si>
  <si>
    <t>농업생명환경대학</t>
    <phoneticPr fontId="3" type="noConversion"/>
  </si>
  <si>
    <t>사범대학</t>
    <phoneticPr fontId="3" type="noConversion"/>
  </si>
  <si>
    <t>생활과학대학</t>
    <phoneticPr fontId="3" type="noConversion"/>
  </si>
  <si>
    <t>수의과대학</t>
    <phoneticPr fontId="3" type="noConversion"/>
  </si>
  <si>
    <t>약학대학</t>
    <phoneticPr fontId="3" type="noConversion"/>
  </si>
  <si>
    <t>의과대학</t>
    <phoneticPr fontId="3" type="noConversion"/>
  </si>
  <si>
    <t>융합학과군</t>
    <phoneticPr fontId="3" type="noConversion"/>
  </si>
  <si>
    <t>총 계</t>
    <phoneticPr fontId="3" type="noConversion"/>
  </si>
  <si>
    <t>재학생 충원율</t>
    <phoneticPr fontId="3" type="noConversion"/>
  </si>
  <si>
    <t>인문
대학</t>
    <phoneticPr fontId="3" type="noConversion"/>
  </si>
  <si>
    <t>국어국문학과</t>
  </si>
  <si>
    <t>중어중문학과</t>
  </si>
  <si>
    <t>영어영문학과</t>
  </si>
  <si>
    <t>독일언어문화학과</t>
  </si>
  <si>
    <t>프랑스언어문화학과</t>
  </si>
  <si>
    <t>러시아언어문화학과</t>
  </si>
  <si>
    <t>철학과</t>
  </si>
  <si>
    <t>사학과</t>
  </si>
  <si>
    <t>고고미술사학과</t>
  </si>
  <si>
    <t>소계</t>
    <phoneticPr fontId="3" type="noConversion"/>
  </si>
  <si>
    <t>사회
과학
대학</t>
    <phoneticPr fontId="3" type="noConversion"/>
  </si>
  <si>
    <t>사회학과</t>
  </si>
  <si>
    <t>심리학과</t>
  </si>
  <si>
    <t>행정학과</t>
  </si>
  <si>
    <t>정치외교학과</t>
    <phoneticPr fontId="3" type="noConversion"/>
  </si>
  <si>
    <t>경제학과</t>
  </si>
  <si>
    <t>자연
과학
대학</t>
    <phoneticPr fontId="3" type="noConversion"/>
  </si>
  <si>
    <t>수학과</t>
  </si>
  <si>
    <t>정보통계학과</t>
  </si>
  <si>
    <t>수학정보통계학부</t>
    <phoneticPr fontId="3" type="noConversion"/>
  </si>
  <si>
    <t>-</t>
    <phoneticPr fontId="3" type="noConversion"/>
  </si>
  <si>
    <t>물리학과</t>
  </si>
  <si>
    <t>화학과</t>
  </si>
  <si>
    <t>생물학과</t>
  </si>
  <si>
    <t>미생물학과</t>
  </si>
  <si>
    <t>생화학과</t>
  </si>
  <si>
    <t>생명과학부</t>
    <phoneticPr fontId="3" type="noConversion"/>
  </si>
  <si>
    <t>천문우주학과</t>
  </si>
  <si>
    <t>지구환경과학과</t>
  </si>
  <si>
    <t>경영
대학</t>
    <phoneticPr fontId="3" type="noConversion"/>
  </si>
  <si>
    <t>경영학부</t>
  </si>
  <si>
    <t>국제경영학과</t>
  </si>
  <si>
    <t>경영정보학과</t>
    <phoneticPr fontId="3" type="noConversion"/>
  </si>
  <si>
    <t>공과
대학</t>
    <phoneticPr fontId="3" type="noConversion"/>
  </si>
  <si>
    <t>토목공학부</t>
    <phoneticPr fontId="3" type="noConversion"/>
  </si>
  <si>
    <t>기계공학부</t>
    <phoneticPr fontId="3" type="noConversion"/>
  </si>
  <si>
    <t>화학공학과</t>
    <phoneticPr fontId="3" type="noConversion"/>
  </si>
  <si>
    <t>신소재공학과</t>
    <phoneticPr fontId="3" type="noConversion"/>
  </si>
  <si>
    <t>건축공학과</t>
    <phoneticPr fontId="3" type="noConversion"/>
  </si>
  <si>
    <t>안전공학과</t>
    <phoneticPr fontId="3" type="noConversion"/>
  </si>
  <si>
    <t>환경공학과</t>
    <phoneticPr fontId="3" type="noConversion"/>
  </si>
  <si>
    <t>공업화학과</t>
    <phoneticPr fontId="3" type="noConversion"/>
  </si>
  <si>
    <t>도시공학과</t>
    <phoneticPr fontId="3" type="noConversion"/>
  </si>
  <si>
    <t>건축학과</t>
    <phoneticPr fontId="3" type="noConversion"/>
  </si>
  <si>
    <t>전자
정보
대학</t>
    <phoneticPr fontId="3" type="noConversion"/>
  </si>
  <si>
    <t>전기공학부</t>
    <phoneticPr fontId="3" type="noConversion"/>
  </si>
  <si>
    <t>전자공학부</t>
    <phoneticPr fontId="3" type="noConversion"/>
  </si>
  <si>
    <t>정보통신공학부</t>
    <phoneticPr fontId="3" type="noConversion"/>
  </si>
  <si>
    <t>컴퓨터공학과</t>
    <phoneticPr fontId="3" type="noConversion"/>
  </si>
  <si>
    <t>지능로봇공학과</t>
    <phoneticPr fontId="3" type="noConversion"/>
  </si>
  <si>
    <t>농업
생명
환경
대학</t>
    <phoneticPr fontId="3" type="noConversion"/>
  </si>
  <si>
    <t>식물자원학과</t>
    <phoneticPr fontId="3" type="noConversion"/>
  </si>
  <si>
    <t>환경생명화학과</t>
    <phoneticPr fontId="3" type="noConversion"/>
  </si>
  <si>
    <t>식물자원환경화학부</t>
    <phoneticPr fontId="3" type="noConversion"/>
  </si>
  <si>
    <t>식품생명공학과</t>
    <phoneticPr fontId="3" type="noConversion"/>
  </si>
  <si>
    <t>축산학과</t>
    <phoneticPr fontId="3" type="noConversion"/>
  </si>
  <si>
    <t>식품생명축산과학부</t>
    <phoneticPr fontId="3" type="noConversion"/>
  </si>
  <si>
    <t>식물의학과</t>
    <phoneticPr fontId="3" type="noConversion"/>
  </si>
  <si>
    <t>특용식물학과</t>
    <phoneticPr fontId="3" type="noConversion"/>
  </si>
  <si>
    <t>원예과학과</t>
    <phoneticPr fontId="3" type="noConversion"/>
  </si>
  <si>
    <t>응용생명공학부</t>
    <phoneticPr fontId="3" type="noConversion"/>
  </si>
  <si>
    <t>산림학과</t>
    <phoneticPr fontId="3" type="noConversion"/>
  </si>
  <si>
    <t>지역건설공학과</t>
    <phoneticPr fontId="3" type="noConversion"/>
  </si>
  <si>
    <t>바이오시스템공학과</t>
    <phoneticPr fontId="3" type="noConversion"/>
  </si>
  <si>
    <t>목재종이과학과</t>
    <phoneticPr fontId="3" type="noConversion"/>
  </si>
  <si>
    <t>농업경제학과</t>
    <phoneticPr fontId="3" type="noConversion"/>
  </si>
  <si>
    <t>사범
대학</t>
    <phoneticPr fontId="3" type="noConversion"/>
  </si>
  <si>
    <t>교육학과</t>
    <phoneticPr fontId="3" type="noConversion"/>
  </si>
  <si>
    <t>국어교육과</t>
    <phoneticPr fontId="3" type="noConversion"/>
  </si>
  <si>
    <t>영어교육과</t>
    <phoneticPr fontId="3" type="noConversion"/>
  </si>
  <si>
    <t>역사교육과</t>
    <phoneticPr fontId="3" type="noConversion"/>
  </si>
  <si>
    <t>지리교육과</t>
    <phoneticPr fontId="3" type="noConversion"/>
  </si>
  <si>
    <t>사회교육과</t>
    <phoneticPr fontId="3" type="noConversion"/>
  </si>
  <si>
    <t>윤리교육과</t>
    <phoneticPr fontId="3" type="noConversion"/>
  </si>
  <si>
    <t>물리교육과</t>
    <phoneticPr fontId="3" type="noConversion"/>
  </si>
  <si>
    <t>화학교육과</t>
    <phoneticPr fontId="3" type="noConversion"/>
  </si>
  <si>
    <t>생물교육과</t>
    <phoneticPr fontId="3" type="noConversion"/>
  </si>
  <si>
    <t>지구과학교육과</t>
    <phoneticPr fontId="3" type="noConversion"/>
  </si>
  <si>
    <t>수학교육과</t>
    <phoneticPr fontId="3" type="noConversion"/>
  </si>
  <si>
    <t>체육교육과</t>
    <phoneticPr fontId="3" type="noConversion"/>
  </si>
  <si>
    <t>생활
과학
대학</t>
    <phoneticPr fontId="3" type="noConversion"/>
  </si>
  <si>
    <t>식품영양학과</t>
    <phoneticPr fontId="3" type="noConversion"/>
  </si>
  <si>
    <t>아동복지학과</t>
    <phoneticPr fontId="3" type="noConversion"/>
  </si>
  <si>
    <t>주거환경학과</t>
    <phoneticPr fontId="3" type="noConversion"/>
  </si>
  <si>
    <t>소비자학과</t>
    <phoneticPr fontId="3" type="noConversion"/>
  </si>
  <si>
    <t>수의과
대학</t>
  </si>
  <si>
    <t>수의예과</t>
    <phoneticPr fontId="3" type="noConversion"/>
  </si>
  <si>
    <t>수의학과</t>
    <phoneticPr fontId="3" type="noConversion"/>
  </si>
  <si>
    <t>약학
대학</t>
    <phoneticPr fontId="3" type="noConversion"/>
  </si>
  <si>
    <t>약학과</t>
    <phoneticPr fontId="3" type="noConversion"/>
  </si>
  <si>
    <t>제약학과</t>
    <phoneticPr fontId="3" type="noConversion"/>
  </si>
  <si>
    <t>의과
대학</t>
    <phoneticPr fontId="3" type="noConversion"/>
  </si>
  <si>
    <t>의예과</t>
    <phoneticPr fontId="3" type="noConversion"/>
  </si>
  <si>
    <t>의학과</t>
    <phoneticPr fontId="3" type="noConversion"/>
  </si>
  <si>
    <t>간호학과</t>
    <phoneticPr fontId="3" type="noConversion"/>
  </si>
  <si>
    <t>자율
전공
학부</t>
    <phoneticPr fontId="3" type="noConversion"/>
  </si>
  <si>
    <t>자율전공학부</t>
  </si>
  <si>
    <t>융합
학과군</t>
    <phoneticPr fontId="3" type="noConversion"/>
  </si>
  <si>
    <t>조형예술학과</t>
    <phoneticPr fontId="3" type="noConversion"/>
  </si>
  <si>
    <t>디자인학과</t>
    <phoneticPr fontId="3" type="noConversion"/>
  </si>
  <si>
    <t>학부생 재학생 충원율 산정(상세)</t>
    <phoneticPr fontId="3" type="noConversion"/>
  </si>
  <si>
    <t>구분</t>
    <phoneticPr fontId="3" type="noConversion"/>
  </si>
  <si>
    <t>정원내 재학생(A)</t>
    <phoneticPr fontId="3" type="noConversion"/>
  </si>
  <si>
    <t>입학정원(B)</t>
    <phoneticPr fontId="3" type="noConversion"/>
  </si>
  <si>
    <t>재학생 충원율(A/B)</t>
    <phoneticPr fontId="3" type="noConversion"/>
  </si>
  <si>
    <t>전자공학전공</t>
    <phoneticPr fontId="3" type="noConversion"/>
  </si>
  <si>
    <t>반도체공학전공</t>
    <phoneticPr fontId="3" type="noConversion"/>
  </si>
  <si>
    <t>* 참고: 식품생명축산과학부 1명</t>
    <phoneticPr fontId="3" type="noConversion"/>
  </si>
  <si>
    <t>소프트웨어학부</t>
    <phoneticPr fontId="3" type="noConversion"/>
  </si>
  <si>
    <t>소프트웨어학과</t>
    <phoneticPr fontId="3" type="noConversion"/>
  </si>
  <si>
    <t>총계</t>
    <phoneticPr fontId="3" type="noConversion"/>
  </si>
  <si>
    <t>-</t>
    <phoneticPr fontId="3" type="noConversion"/>
  </si>
  <si>
    <t>생명과학과</t>
    <phoneticPr fontId="3" type="noConversion"/>
  </si>
  <si>
    <t>재학생 충원율(학과별)</t>
    <phoneticPr fontId="3" type="noConversion"/>
  </si>
  <si>
    <t>★작성방법★
0. 정원내 입학정원 : 2022년도 기준 학과별 입학인원 기준 
0. 재학생 충원율 : 정원내 재학생 / 정원내 입학정원 * 100
0. 재학생 충원율이 97.656% 미만인 과는 빨간표시
                          97.656%이상 100%미만인 과는 노란표시
0. 전공미지정 학부생 휴학생, 복학생은 학과에 배분하지 않음
0. 전공미지정 학부생은 시트3번 참조
0. 자율전공학부의 경우 2학년때 학과선택을 하기때문에 정원내 재학생은 1학년만 존재</t>
    <phoneticPr fontId="3" type="noConversion"/>
  </si>
  <si>
    <t>입학정원</t>
    <phoneticPr fontId="3" type="noConversion"/>
  </si>
  <si>
    <t>재학생</t>
    <phoneticPr fontId="3" type="noConversion"/>
  </si>
  <si>
    <t>비고</t>
    <phoneticPr fontId="3" type="noConversion"/>
  </si>
  <si>
    <t>* 참고: 응용생명공학부 11명</t>
    <phoneticPr fontId="3" type="noConversion"/>
  </si>
  <si>
    <t>미생물학전공, 미생물학과, 생명과학부</t>
    <phoneticPr fontId="3" type="noConversion"/>
  </si>
  <si>
    <t>생물과학전공, 생물학전공, 생물학과, 생명과학부</t>
    <phoneticPr fontId="3" type="noConversion"/>
  </si>
  <si>
    <t>생화학전공, 생화학과, 생명과학부</t>
    <phoneticPr fontId="3" type="noConversion"/>
  </si>
  <si>
    <t>합산방법</t>
    <phoneticPr fontId="3" type="noConversion"/>
  </si>
  <si>
    <t>식물자원학과, 식물자원학전공, 식물자원환경화학부</t>
    <phoneticPr fontId="3" type="noConversion"/>
  </si>
  <si>
    <t>환경생명화학과, 환경생명화학전공, 식물자원환경화학부</t>
    <phoneticPr fontId="3" type="noConversion"/>
  </si>
  <si>
    <t>식품생명공학과, 식품생명공학전공, 식품생명축산과학부</t>
    <phoneticPr fontId="3" type="noConversion"/>
  </si>
  <si>
    <t>축산학과, 축산학전공, 식품생명축산과학부</t>
    <phoneticPr fontId="3" type="noConversion"/>
  </si>
  <si>
    <t>특용식물학과, 특용식물학전공, 응용생명공학부</t>
    <phoneticPr fontId="3" type="noConversion"/>
  </si>
  <si>
    <t>식물의학과, 식물의학전공, 응용생명공학부</t>
    <phoneticPr fontId="3" type="noConversion"/>
  </si>
  <si>
    <t>원예과학과, 원예과학전공, 응용생명공학부</t>
    <phoneticPr fontId="3" type="noConversion"/>
  </si>
  <si>
    <t>학부*편제정원비율</t>
  </si>
  <si>
    <t>학부*편제정원비율</t>
    <phoneticPr fontId="3" type="noConversion"/>
  </si>
  <si>
    <t>★작성방법★
   0. 정원내 재학생 : 합산방법 내 학과 및 편제정원비율에 따른 학부생
   0. 정원내 입학정원 : 2022년도 기준 학과별 입학정원 기준   
   0. 재학생 충원율 : 매월 1일자 기준 정원내 재학생 / 정원내 입학정원 * 100</t>
    <phoneticPr fontId="3" type="noConversion"/>
  </si>
  <si>
    <t>학부인원산정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</si>
  <si>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</si>
  <si>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</si>
  <si>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</si>
  <si>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* 참고: 생명과학부 20명</t>
    <phoneticPr fontId="3" type="noConversion"/>
  </si>
  <si>
    <t>* 참고: 식물자원환경화학부 4명</t>
    <phoneticPr fontId="3" type="noConversion"/>
  </si>
  <si>
    <t>의류학과(패션디자인정보학과)</t>
    <phoneticPr fontId="3" type="noConversion"/>
  </si>
  <si>
    <t>7월 정원내
재학생</t>
    <phoneticPr fontId="3" type="noConversion"/>
  </si>
  <si>
    <t>(기준: 7월 1일)</t>
    <phoneticPr fontId="3" type="noConversion"/>
  </si>
  <si>
    <t>자율전공학부*</t>
    <phoneticPr fontId="3" type="noConversion"/>
  </si>
  <si>
    <t>※ 자율전공학부 2학년 학과선택으로 지표 무의미(제외)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</si>
</sst>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;[Red]#,##0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3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u/>
      <sz val="3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b/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11"/>
      <color rgb="FF000000"/>
      <name val="HY견고딕"/>
      <family val="1"/>
      <charset val="129"/>
    </font>
    <font>
      <b/>
      <sz val="9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ajor"/>
    </font>
    <font>
      <b/>
      <u/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thin">
        <color rgb="FF000000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thin">
        <color rgb="FF000000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 style="thin">
        <color rgb="FF000000"/>
      </diagonal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67">
    <xf numFmtId="0" fontId="0" fillId="0" borderId="0" xfId="0">
      <alignment vertical="center"/>
    </xf>
    <xf numFmtId="0" fontId="5" fillId="2" borderId="0" xfId="0" applyFont="1" applyFill="1" applyBorder="1" applyAlignment="1">
      <alignment vertical="center"/>
    </xf>
    <xf numFmtId="176" fontId="9" fillId="2" borderId="16" xfId="1" applyNumberFormat="1" applyFont="1" applyFill="1" applyBorder="1" applyAlignment="1">
      <alignment horizontal="center" vertical="center"/>
    </xf>
    <xf numFmtId="176" fontId="9" fillId="2" borderId="17" xfId="1" applyNumberFormat="1" applyFont="1" applyFill="1" applyBorder="1" applyAlignment="1">
      <alignment horizontal="center" vertical="center"/>
    </xf>
    <xf numFmtId="10" fontId="9" fillId="2" borderId="18" xfId="0" applyNumberFormat="1" applyFont="1" applyFill="1" applyBorder="1" applyAlignment="1">
      <alignment horizontal="center" vertical="center"/>
    </xf>
    <xf numFmtId="176" fontId="9" fillId="2" borderId="22" xfId="1" applyNumberFormat="1" applyFont="1" applyFill="1" applyBorder="1" applyAlignment="1">
      <alignment horizontal="center" vertical="center"/>
    </xf>
    <xf numFmtId="176" fontId="9" fillId="2" borderId="23" xfId="1" applyNumberFormat="1" applyFont="1" applyFill="1" applyBorder="1" applyAlignment="1">
      <alignment horizontal="center" vertical="center"/>
    </xf>
    <xf numFmtId="176" fontId="11" fillId="3" borderId="27" xfId="1" applyNumberFormat="1" applyFont="1" applyFill="1" applyBorder="1" applyAlignment="1">
      <alignment horizontal="center" vertical="center"/>
    </xf>
    <xf numFmtId="10" fontId="11" fillId="3" borderId="2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49" fontId="13" fillId="2" borderId="38" xfId="3" applyNumberFormat="1" applyFont="1" applyFill="1" applyBorder="1" applyAlignment="1">
      <alignment horizontal="left" vertical="center" wrapText="1"/>
    </xf>
    <xf numFmtId="176" fontId="10" fillId="0" borderId="22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0" fontId="10" fillId="2" borderId="24" xfId="0" applyNumberFormat="1" applyFont="1" applyFill="1" applyBorder="1" applyAlignment="1">
      <alignment horizontal="center" vertical="center"/>
    </xf>
    <xf numFmtId="49" fontId="13" fillId="2" borderId="40" xfId="3" applyNumberFormat="1" applyFont="1" applyFill="1" applyBorder="1" applyAlignment="1">
      <alignment horizontal="left" vertical="center" wrapText="1"/>
    </xf>
    <xf numFmtId="49" fontId="14" fillId="2" borderId="40" xfId="3" applyNumberFormat="1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center" vertical="center"/>
    </xf>
    <xf numFmtId="176" fontId="10" fillId="2" borderId="23" xfId="0" applyNumberFormat="1" applyFont="1" applyFill="1" applyBorder="1" applyAlignment="1">
      <alignment horizontal="center" vertical="center"/>
    </xf>
    <xf numFmtId="49" fontId="15" fillId="3" borderId="42" xfId="3" applyNumberFormat="1" applyFont="1" applyFill="1" applyBorder="1" applyAlignment="1">
      <alignment horizontal="center" vertical="center" wrapText="1"/>
    </xf>
    <xf numFmtId="176" fontId="11" fillId="3" borderId="43" xfId="0" applyNumberFormat="1" applyFont="1" applyFill="1" applyBorder="1" applyAlignment="1">
      <alignment horizontal="center" vertical="center"/>
    </xf>
    <xf numFmtId="176" fontId="11" fillId="3" borderId="9" xfId="0" applyNumberFormat="1" applyFont="1" applyFill="1" applyBorder="1" applyAlignment="1">
      <alignment horizontal="center" vertical="center"/>
    </xf>
    <xf numFmtId="176" fontId="11" fillId="3" borderId="11" xfId="0" applyNumberFormat="1" applyFont="1" applyFill="1" applyBorder="1" applyAlignment="1">
      <alignment horizontal="center" vertical="center"/>
    </xf>
    <xf numFmtId="10" fontId="11" fillId="3" borderId="12" xfId="0" applyNumberFormat="1" applyFont="1" applyFill="1" applyBorder="1" applyAlignment="1">
      <alignment horizontal="center" vertical="center"/>
    </xf>
    <xf numFmtId="49" fontId="13" fillId="2" borderId="38" xfId="4" applyNumberFormat="1" applyFont="1" applyFill="1" applyBorder="1" applyAlignment="1">
      <alignment horizontal="left" vertical="center" wrapText="1"/>
    </xf>
    <xf numFmtId="176" fontId="10" fillId="0" borderId="22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49" fontId="13" fillId="2" borderId="40" xfId="4" applyNumberFormat="1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/>
    </xf>
    <xf numFmtId="10" fontId="10" fillId="2" borderId="19" xfId="0" applyNumberFormat="1" applyFont="1" applyFill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49" fontId="15" fillId="3" borderId="43" xfId="3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left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0" fillId="0" borderId="50" xfId="0" applyNumberFormat="1" applyFont="1" applyBorder="1" applyAlignment="1">
      <alignment horizontal="center" vertical="center"/>
    </xf>
    <xf numFmtId="176" fontId="10" fillId="0" borderId="51" xfId="0" applyNumberFormat="1" applyFont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center" vertical="center"/>
    </xf>
    <xf numFmtId="0" fontId="8" fillId="2" borderId="52" xfId="4" applyFont="1" applyFill="1" applyBorder="1" applyAlignment="1">
      <alignment horizontal="center" vertical="center" wrapText="1"/>
    </xf>
    <xf numFmtId="49" fontId="13" fillId="2" borderId="53" xfId="4" applyNumberFormat="1" applyFont="1" applyFill="1" applyBorder="1" applyAlignment="1">
      <alignment horizontal="left" vertical="center" wrapText="1"/>
    </xf>
    <xf numFmtId="176" fontId="10" fillId="0" borderId="54" xfId="0" applyNumberFormat="1" applyFont="1" applyFill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17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49" fontId="13" fillId="4" borderId="67" xfId="4" applyNumberFormat="1" applyFont="1" applyFill="1" applyBorder="1" applyAlignment="1">
      <alignment horizontal="center" vertical="center" wrapText="1"/>
    </xf>
    <xf numFmtId="2" fontId="0" fillId="0" borderId="0" xfId="0" applyNumberFormat="1">
      <alignment vertical="center"/>
    </xf>
    <xf numFmtId="49" fontId="13" fillId="4" borderId="70" xfId="4" applyNumberFormat="1" applyFont="1" applyFill="1" applyBorder="1" applyAlignment="1">
      <alignment horizontal="center" vertical="center" wrapText="1"/>
    </xf>
    <xf numFmtId="49" fontId="13" fillId="4" borderId="7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4" borderId="76" xfId="0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16" fillId="4" borderId="77" xfId="0" applyFont="1" applyFill="1" applyBorder="1" applyAlignment="1">
      <alignment horizontal="center" vertical="center"/>
    </xf>
    <xf numFmtId="9" fontId="0" fillId="0" borderId="0" xfId="2" applyFont="1">
      <alignment vertical="center"/>
    </xf>
    <xf numFmtId="0" fontId="16" fillId="4" borderId="7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0" fontId="0" fillId="0" borderId="0" xfId="2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/>
    </xf>
    <xf numFmtId="176" fontId="11" fillId="3" borderId="81" xfId="0" applyNumberFormat="1" applyFont="1" applyFill="1" applyBorder="1" applyAlignment="1">
      <alignment horizontal="center" vertical="center"/>
    </xf>
    <xf numFmtId="176" fontId="11" fillId="3" borderId="82" xfId="0" applyNumberFormat="1" applyFont="1" applyFill="1" applyBorder="1" applyAlignment="1">
      <alignment horizontal="center" vertical="center"/>
    </xf>
    <xf numFmtId="0" fontId="17" fillId="0" borderId="56" xfId="0" applyFont="1" applyBorder="1" applyAlignment="1">
      <alignment vertical="top" wrapText="1"/>
    </xf>
    <xf numFmtId="0" fontId="17" fillId="0" borderId="59" xfId="0" applyFont="1" applyBorder="1" applyAlignment="1">
      <alignment vertical="top" wrapText="1"/>
    </xf>
    <xf numFmtId="0" fontId="17" fillId="0" borderId="61" xfId="0" applyFont="1" applyBorder="1" applyAlignment="1">
      <alignment vertical="top" wrapText="1"/>
    </xf>
    <xf numFmtId="0" fontId="16" fillId="6" borderId="16" xfId="0" applyFont="1" applyFill="1" applyBorder="1" applyAlignment="1">
      <alignment horizontal="left" vertical="center"/>
    </xf>
    <xf numFmtId="0" fontId="16" fillId="6" borderId="22" xfId="0" applyFont="1" applyFill="1" applyBorder="1" applyAlignment="1">
      <alignment horizontal="left" vertical="center"/>
    </xf>
    <xf numFmtId="0" fontId="16" fillId="7" borderId="22" xfId="0" applyFont="1" applyFill="1" applyBorder="1" applyAlignment="1">
      <alignment horizontal="left" vertical="center"/>
    </xf>
    <xf numFmtId="0" fontId="16" fillId="5" borderId="22" xfId="0" applyFont="1" applyFill="1" applyBorder="1" applyAlignment="1">
      <alignment horizontal="left" vertical="center"/>
    </xf>
    <xf numFmtId="49" fontId="13" fillId="6" borderId="40" xfId="4" applyNumberFormat="1" applyFont="1" applyFill="1" applyBorder="1" applyAlignment="1">
      <alignment horizontal="left" vertical="center" wrapText="1"/>
    </xf>
    <xf numFmtId="0" fontId="16" fillId="6" borderId="44" xfId="0" applyFont="1" applyFill="1" applyBorder="1" applyAlignment="1">
      <alignment horizontal="left" vertical="center"/>
    </xf>
    <xf numFmtId="49" fontId="13" fillId="7" borderId="38" xfId="4" applyNumberFormat="1" applyFont="1" applyFill="1" applyBorder="1" applyAlignment="1">
      <alignment horizontal="left" vertical="center" wrapText="1"/>
    </xf>
    <xf numFmtId="49" fontId="13" fillId="7" borderId="40" xfId="4" applyNumberFormat="1" applyFont="1" applyFill="1" applyBorder="1" applyAlignment="1">
      <alignment horizontal="left" vertical="center" wrapText="1"/>
    </xf>
    <xf numFmtId="0" fontId="16" fillId="7" borderId="44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176" fontId="10" fillId="0" borderId="83" xfId="0" applyNumberFormat="1" applyFont="1" applyBorder="1" applyAlignment="1">
      <alignment horizontal="center" vertical="center"/>
    </xf>
    <xf numFmtId="176" fontId="10" fillId="2" borderId="83" xfId="0" applyNumberFormat="1" applyFont="1" applyFill="1" applyBorder="1" applyAlignment="1">
      <alignment horizontal="center" vertical="center"/>
    </xf>
    <xf numFmtId="176" fontId="11" fillId="3" borderId="84" xfId="0" applyNumberFormat="1" applyFont="1" applyFill="1" applyBorder="1" applyAlignment="1">
      <alignment horizontal="center" vertical="center"/>
    </xf>
    <xf numFmtId="176" fontId="10" fillId="0" borderId="83" xfId="0" applyNumberFormat="1" applyFont="1" applyFill="1" applyBorder="1" applyAlignment="1">
      <alignment horizontal="center" vertical="center"/>
    </xf>
    <xf numFmtId="176" fontId="10" fillId="0" borderId="85" xfId="0" applyNumberFormat="1" applyFont="1" applyFill="1" applyBorder="1" applyAlignment="1">
      <alignment horizontal="center" vertical="center"/>
    </xf>
    <xf numFmtId="176" fontId="10" fillId="0" borderId="85" xfId="0" applyNumberFormat="1" applyFont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176" fontId="11" fillId="3" borderId="86" xfId="0" applyNumberFormat="1" applyFont="1" applyFill="1" applyBorder="1" applyAlignment="1">
      <alignment horizontal="center" vertical="center"/>
    </xf>
    <xf numFmtId="176" fontId="10" fillId="0" borderId="87" xfId="0" applyNumberFormat="1" applyFont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176" fontId="10" fillId="2" borderId="85" xfId="0" applyNumberFormat="1" applyFont="1" applyFill="1" applyBorder="1" applyAlignment="1">
      <alignment horizontal="center" vertical="center"/>
    </xf>
    <xf numFmtId="176" fontId="11" fillId="3" borderId="88" xfId="0" applyNumberFormat="1" applyFont="1" applyFill="1" applyBorder="1" applyAlignment="1">
      <alignment horizontal="center" vertical="center"/>
    </xf>
    <xf numFmtId="10" fontId="0" fillId="0" borderId="75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 applyAlignment="1">
      <alignment horizontal="right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10" fontId="0" fillId="0" borderId="69" xfId="0" applyNumberFormat="1" applyFill="1" applyBorder="1" applyAlignment="1">
      <alignment horizontal="center" vertical="center"/>
    </xf>
    <xf numFmtId="10" fontId="0" fillId="0" borderId="7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66" xfId="0" applyFont="1" applyFill="1" applyBorder="1" applyAlignment="1">
      <alignment horizontal="center" vertical="center" shrinkToFit="1"/>
    </xf>
    <xf numFmtId="10" fontId="0" fillId="0" borderId="69" xfId="0" applyNumberFormat="1" applyFill="1" applyBorder="1" applyAlignment="1">
      <alignment horizontal="center" vertical="center" shrinkToFit="1"/>
    </xf>
    <xf numFmtId="10" fontId="0" fillId="0" borderId="72" xfId="0" applyNumberFormat="1" applyFill="1" applyBorder="1" applyAlignment="1">
      <alignment horizontal="center" vertical="center" shrinkToFit="1"/>
    </xf>
    <xf numFmtId="10" fontId="0" fillId="0" borderId="75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10" fontId="0" fillId="0" borderId="89" xfId="0" applyNumberFormat="1" applyFill="1" applyBorder="1" applyAlignment="1">
      <alignment horizontal="center" vertical="center" shrinkToFit="1"/>
    </xf>
    <xf numFmtId="10" fontId="0" fillId="0" borderId="0" xfId="0" applyNumberFormat="1" applyFill="1" applyBorder="1" applyAlignment="1">
      <alignment horizontal="center" vertical="center" shrinkToFit="1"/>
    </xf>
    <xf numFmtId="41" fontId="0" fillId="0" borderId="68" xfId="1" applyFont="1" applyFill="1" applyBorder="1" applyAlignment="1">
      <alignment horizontal="center" vertical="center"/>
    </xf>
    <xf numFmtId="41" fontId="0" fillId="0" borderId="71" xfId="1" applyFont="1" applyFill="1" applyBorder="1" applyAlignment="1">
      <alignment horizontal="center" vertical="center"/>
    </xf>
    <xf numFmtId="41" fontId="0" fillId="0" borderId="74" xfId="1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8" fillId="2" borderId="37" xfId="4" applyFont="1" applyFill="1" applyBorder="1" applyAlignment="1">
      <alignment horizontal="center" vertical="center" wrapText="1"/>
    </xf>
    <xf numFmtId="0" fontId="8" fillId="2" borderId="39" xfId="4" applyFont="1" applyFill="1" applyBorder="1" applyAlignment="1">
      <alignment horizontal="center" vertical="center" wrapText="1"/>
    </xf>
    <xf numFmtId="0" fontId="8" fillId="2" borderId="80" xfId="4" applyFont="1" applyFill="1" applyBorder="1" applyAlignment="1">
      <alignment horizontal="center" vertical="center" wrapText="1"/>
    </xf>
    <xf numFmtId="0" fontId="8" fillId="2" borderId="41" xfId="4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8" fillId="2" borderId="47" xfId="4" applyFont="1" applyFill="1" applyBorder="1" applyAlignment="1">
      <alignment horizontal="center" vertical="center" wrapText="1"/>
    </xf>
    <xf numFmtId="0" fontId="8" fillId="2" borderId="48" xfId="4" applyFont="1" applyFill="1" applyBorder="1" applyAlignment="1">
      <alignment horizontal="center" vertical="center" wrapText="1"/>
    </xf>
    <xf numFmtId="0" fontId="8" fillId="2" borderId="49" xfId="4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center" vertical="center" wrapText="1"/>
    </xf>
    <xf numFmtId="0" fontId="8" fillId="2" borderId="39" xfId="3" applyFont="1" applyFill="1" applyBorder="1" applyAlignment="1">
      <alignment horizontal="center" vertical="center"/>
    </xf>
    <xf numFmtId="0" fontId="8" fillId="2" borderId="41" xfId="3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0" fontId="0" fillId="0" borderId="6" xfId="0" applyNumberFormat="1" applyFill="1" applyBorder="1" applyAlignment="1">
      <alignment horizontal="center" vertical="center" shrinkToFit="1"/>
    </xf>
    <xf numFmtId="10" fontId="0" fillId="0" borderId="55" xfId="0" applyNumberFormat="1" applyFill="1" applyBorder="1" applyAlignment="1">
      <alignment horizontal="center" vertical="center" shrinkToFit="1"/>
    </xf>
    <xf numFmtId="10" fontId="0" fillId="0" borderId="36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5">
    <cellStyle name="백분율" xfId="2" builtinId="5"/>
    <cellStyle name="쉼표 [0]" xfId="1" builtinId="6"/>
    <cellStyle name="표준" xfId="0" builtinId="0"/>
    <cellStyle name="표준 2" xfId="4" xr:uid="{00000000-0005-0000-0000-000003000000}"/>
    <cellStyle name="표준 5" xfId="3" xr:uid="{00000000-0005-0000-0000-000004000000}"/>
  </cellStyles>
  <dxfs count="43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4"/>
  <sheetViews>
    <sheetView tabSelected="1" zoomScale="85" zoomScaleNormal="85" workbookViewId="0">
      <selection activeCell="B24" sqref="B24"/>
    </sheetView>
  </sheetViews>
  <sheetFormatPr defaultRowHeight="16.5" x14ac:dyDescent="0.3"/>
  <cols>
    <col min="1" max="1" width="1.625" customWidth="1"/>
    <col min="3" max="3" width="15.625" customWidth="1"/>
    <col min="4" max="6" width="13.625" customWidth="1"/>
    <col min="7" max="7" width="13.625" hidden="1" customWidth="1"/>
  </cols>
  <sheetData>
    <row r="1" spans="2:7" ht="39" customHeight="1" x14ac:dyDescent="0.3">
      <c r="B1" s="113" t="s">
        <v>0</v>
      </c>
      <c r="C1" s="114"/>
      <c r="D1" s="114"/>
      <c r="E1" s="114"/>
      <c r="F1" s="114"/>
      <c r="G1" s="114"/>
    </row>
    <row r="2" spans="2:7" ht="30" customHeight="1" x14ac:dyDescent="0.3">
      <c r="B2" s="114"/>
      <c r="C2" s="114"/>
      <c r="D2" s="114"/>
      <c r="E2" s="114"/>
      <c r="F2" s="114"/>
      <c r="G2" s="114"/>
    </row>
    <row r="3" spans="2:7" ht="27" thickBot="1" x14ac:dyDescent="0.35">
      <c r="B3" s="1"/>
      <c r="C3" s="1"/>
      <c r="D3" s="1"/>
      <c r="E3" s="1"/>
      <c r="F3" s="1"/>
      <c r="G3" s="1"/>
    </row>
    <row r="4" spans="2:7" ht="16.5" customHeight="1" x14ac:dyDescent="0.3">
      <c r="B4" s="115"/>
      <c r="C4" s="116"/>
      <c r="D4" s="119" t="s">
        <v>1</v>
      </c>
      <c r="E4" s="121" t="s">
        <v>159</v>
      </c>
      <c r="F4" s="123" t="s">
        <v>2</v>
      </c>
      <c r="G4" s="58"/>
    </row>
    <row r="5" spans="2:7" ht="27.2" customHeight="1" thickBot="1" x14ac:dyDescent="0.35">
      <c r="B5" s="117"/>
      <c r="C5" s="118"/>
      <c r="D5" s="120"/>
      <c r="E5" s="122"/>
      <c r="F5" s="124"/>
    </row>
    <row r="6" spans="2:7" ht="17.25" thickTop="1" x14ac:dyDescent="0.3">
      <c r="B6" s="111" t="s">
        <v>3</v>
      </c>
      <c r="C6" s="112"/>
      <c r="D6" s="2">
        <v>920</v>
      </c>
      <c r="E6" s="3">
        <v>893</v>
      </c>
      <c r="F6" s="4">
        <f t="shared" ref="F6:F20" si="0">E6/D6</f>
        <v>0.97065217391304348</v>
      </c>
      <c r="G6" s="59" t="e">
        <f>#REF!/D6</f>
        <v>#REF!</v>
      </c>
    </row>
    <row r="7" spans="2:7" x14ac:dyDescent="0.3">
      <c r="B7" s="125" t="s">
        <v>4</v>
      </c>
      <c r="C7" s="126"/>
      <c r="D7" s="5">
        <v>644</v>
      </c>
      <c r="E7" s="6">
        <v>675</v>
      </c>
      <c r="F7" s="4">
        <f t="shared" si="0"/>
        <v>1.0481366459627328</v>
      </c>
      <c r="G7" s="59" t="e">
        <f>#REF!/D7</f>
        <v>#REF!</v>
      </c>
    </row>
    <row r="8" spans="2:7" x14ac:dyDescent="0.3">
      <c r="B8" s="125" t="s">
        <v>5</v>
      </c>
      <c r="C8" s="126"/>
      <c r="D8" s="5">
        <v>1224</v>
      </c>
      <c r="E8" s="6">
        <v>1169</v>
      </c>
      <c r="F8" s="4">
        <f t="shared" si="0"/>
        <v>0.95506535947712423</v>
      </c>
      <c r="G8" s="59" t="e">
        <f>#REF!/D8</f>
        <v>#REF!</v>
      </c>
    </row>
    <row r="9" spans="2:7" x14ac:dyDescent="0.3">
      <c r="B9" s="125" t="s">
        <v>6</v>
      </c>
      <c r="C9" s="126"/>
      <c r="D9" s="5">
        <v>1008</v>
      </c>
      <c r="E9" s="6">
        <v>1056</v>
      </c>
      <c r="F9" s="4">
        <f t="shared" si="0"/>
        <v>1.0476190476190477</v>
      </c>
      <c r="G9" s="59" t="e">
        <f>#REF!/D9</f>
        <v>#REF!</v>
      </c>
    </row>
    <row r="10" spans="2:7" x14ac:dyDescent="0.3">
      <c r="B10" s="125" t="s">
        <v>7</v>
      </c>
      <c r="C10" s="126"/>
      <c r="D10" s="5">
        <v>1906</v>
      </c>
      <c r="E10" s="6">
        <v>1931</v>
      </c>
      <c r="F10" s="4">
        <f t="shared" si="0"/>
        <v>1.0131164742917105</v>
      </c>
      <c r="G10" s="59" t="e">
        <f>#REF!/D10</f>
        <v>#REF!</v>
      </c>
    </row>
    <row r="11" spans="2:7" x14ac:dyDescent="0.3">
      <c r="B11" s="125" t="s">
        <v>8</v>
      </c>
      <c r="C11" s="126"/>
      <c r="D11" s="5">
        <v>1564</v>
      </c>
      <c r="E11" s="6">
        <v>1568</v>
      </c>
      <c r="F11" s="4">
        <f t="shared" si="0"/>
        <v>1.0025575447570332</v>
      </c>
      <c r="G11" s="59" t="e">
        <f>#REF!/D11</f>
        <v>#REF!</v>
      </c>
    </row>
    <row r="12" spans="2:7" x14ac:dyDescent="0.3">
      <c r="B12" s="125" t="s">
        <v>9</v>
      </c>
      <c r="C12" s="126"/>
      <c r="D12" s="5">
        <v>1400</v>
      </c>
      <c r="E12" s="6">
        <v>1351</v>
      </c>
      <c r="F12" s="4">
        <f t="shared" si="0"/>
        <v>0.96499999999999997</v>
      </c>
      <c r="G12" s="59" t="e">
        <f>#REF!/D12</f>
        <v>#REF!</v>
      </c>
    </row>
    <row r="13" spans="2:7" x14ac:dyDescent="0.3">
      <c r="B13" s="125" t="s">
        <v>10</v>
      </c>
      <c r="C13" s="126"/>
      <c r="D13" s="5">
        <v>940</v>
      </c>
      <c r="E13" s="6">
        <v>895</v>
      </c>
      <c r="F13" s="4">
        <f t="shared" si="0"/>
        <v>0.9521276595744681</v>
      </c>
      <c r="G13" s="59" t="e">
        <f>#REF!/D13</f>
        <v>#REF!</v>
      </c>
    </row>
    <row r="14" spans="2:7" x14ac:dyDescent="0.3">
      <c r="B14" s="125" t="s">
        <v>11</v>
      </c>
      <c r="C14" s="126"/>
      <c r="D14" s="5">
        <v>420</v>
      </c>
      <c r="E14" s="6">
        <v>428</v>
      </c>
      <c r="F14" s="4">
        <f t="shared" si="0"/>
        <v>1.019047619047619</v>
      </c>
      <c r="G14" s="59" t="e">
        <f>#REF!/D14</f>
        <v>#REF!</v>
      </c>
    </row>
    <row r="15" spans="2:7" x14ac:dyDescent="0.3">
      <c r="B15" s="125" t="s">
        <v>12</v>
      </c>
      <c r="C15" s="126"/>
      <c r="D15" s="5">
        <v>276</v>
      </c>
      <c r="E15" s="6">
        <v>267</v>
      </c>
      <c r="F15" s="4">
        <f t="shared" si="0"/>
        <v>0.96739130434782605</v>
      </c>
      <c r="G15" s="59" t="e">
        <f>#REF!/D15</f>
        <v>#REF!</v>
      </c>
    </row>
    <row r="16" spans="2:7" x14ac:dyDescent="0.3">
      <c r="B16" s="125" t="s">
        <v>13</v>
      </c>
      <c r="C16" s="126"/>
      <c r="D16" s="5">
        <v>200</v>
      </c>
      <c r="E16" s="6">
        <v>200</v>
      </c>
      <c r="F16" s="4">
        <f t="shared" si="0"/>
        <v>1</v>
      </c>
      <c r="G16" s="59" t="e">
        <f>#REF!/D16</f>
        <v>#REF!</v>
      </c>
    </row>
    <row r="17" spans="2:7" x14ac:dyDescent="0.3">
      <c r="B17" s="125" t="s">
        <v>14</v>
      </c>
      <c r="C17" s="126"/>
      <c r="D17" s="5">
        <v>534</v>
      </c>
      <c r="E17" s="6">
        <v>540</v>
      </c>
      <c r="F17" s="4">
        <f t="shared" si="0"/>
        <v>1.0112359550561798</v>
      </c>
      <c r="G17" s="59" t="e">
        <f>#REF!/D17</f>
        <v>#REF!</v>
      </c>
    </row>
    <row r="18" spans="2:7" x14ac:dyDescent="0.3">
      <c r="B18" s="125" t="s">
        <v>161</v>
      </c>
      <c r="C18" s="126"/>
      <c r="D18" s="5">
        <v>220</v>
      </c>
      <c r="E18" s="6">
        <v>59</v>
      </c>
      <c r="F18" s="4">
        <f t="shared" si="0"/>
        <v>0.26818181818181819</v>
      </c>
      <c r="G18" s="59" t="e">
        <f>#REF!/D18</f>
        <v>#REF!</v>
      </c>
    </row>
    <row r="19" spans="2:7" x14ac:dyDescent="0.3">
      <c r="B19" s="125" t="s">
        <v>15</v>
      </c>
      <c r="C19" s="126"/>
      <c r="D19" s="5">
        <v>152</v>
      </c>
      <c r="E19" s="6">
        <v>149</v>
      </c>
      <c r="F19" s="4">
        <f t="shared" si="0"/>
        <v>0.98026315789473684</v>
      </c>
      <c r="G19" s="59" t="e">
        <f>#REF!/D19</f>
        <v>#REF!</v>
      </c>
    </row>
    <row r="20" spans="2:7" ht="17.25" thickBot="1" x14ac:dyDescent="0.35">
      <c r="B20" s="127" t="s">
        <v>16</v>
      </c>
      <c r="C20" s="128"/>
      <c r="D20" s="7">
        <f>SUM(D6:D19)</f>
        <v>11408</v>
      </c>
      <c r="E20" s="7">
        <f>SUM(E6:E19)</f>
        <v>11181</v>
      </c>
      <c r="F20" s="8">
        <f t="shared" si="0"/>
        <v>0.980101683029453</v>
      </c>
      <c r="G20" s="59" t="e">
        <f>#REF!/D20</f>
        <v>#REF!</v>
      </c>
    </row>
    <row r="22" spans="2:7" x14ac:dyDescent="0.3">
      <c r="B22" s="166" t="s">
        <v>162</v>
      </c>
      <c r="C22" s="166"/>
      <c r="D22" s="166"/>
      <c r="E22" s="166"/>
      <c r="F22" s="166"/>
      <c r="G22" s="166"/>
    </row>
    <row r="23" spans="2:7" x14ac:dyDescent="0.3">
      <c r="B23" s="166"/>
      <c r="C23" s="166"/>
      <c r="D23" s="166"/>
      <c r="E23" s="166"/>
      <c r="F23" s="166"/>
      <c r="G23" s="166"/>
    </row>
    <row r="24" spans="2:7" x14ac:dyDescent="0.3">
      <c r="B24" s="60"/>
      <c r="C24" s="60"/>
      <c r="D24" s="60"/>
      <c r="E24" s="60"/>
      <c r="F24" s="60"/>
      <c r="G24" s="60"/>
    </row>
  </sheetData>
  <mergeCells count="21">
    <mergeCell ref="B22:G23"/>
    <mergeCell ref="B19:C19"/>
    <mergeCell ref="B20:C20"/>
    <mergeCell ref="B13:C13"/>
    <mergeCell ref="B14:C14"/>
    <mergeCell ref="B15:C15"/>
    <mergeCell ref="B16:C16"/>
    <mergeCell ref="B17:C17"/>
    <mergeCell ref="B18:C18"/>
    <mergeCell ref="B12:C12"/>
    <mergeCell ref="B7:C7"/>
    <mergeCell ref="B8:C8"/>
    <mergeCell ref="B9:C9"/>
    <mergeCell ref="B10:C10"/>
    <mergeCell ref="B11:C11"/>
    <mergeCell ref="B6:C6"/>
    <mergeCell ref="B1:G2"/>
    <mergeCell ref="B4:C5"/>
    <mergeCell ref="D4:D5"/>
    <mergeCell ref="E4:E5"/>
    <mergeCell ref="F4:F5"/>
  </mergeCells>
  <phoneticPr fontId="3" type="noConversion"/>
  <conditionalFormatting sqref="F6:F20">
    <cfRule type="cellIs" dxfId="42" priority="1" operator="between">
      <formula>0.97656</formula>
      <formula>0.9999</formula>
    </cfRule>
    <cfRule type="cellIs" dxfId="41" priority="2" operator="lessThan">
      <formula>0.97656</formula>
    </cfRule>
  </conditionalFormatting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21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9" sqref="K9"/>
    </sheetView>
  </sheetViews>
  <sheetFormatPr defaultRowHeight="16.5" x14ac:dyDescent="0.3"/>
  <cols>
    <col min="1" max="1" width="1.625" customWidth="1"/>
    <col min="2" max="2" width="7.375" bestFit="1" customWidth="1"/>
    <col min="3" max="3" width="15.5" bestFit="1" customWidth="1"/>
    <col min="4" max="5" width="13.625" customWidth="1"/>
    <col min="6" max="6" width="22.25" customWidth="1"/>
    <col min="7" max="7" width="1.625" customWidth="1"/>
  </cols>
  <sheetData>
    <row r="2" spans="2:9" ht="16.5" customHeight="1" x14ac:dyDescent="0.3">
      <c r="B2" s="113" t="s">
        <v>132</v>
      </c>
      <c r="C2" s="113"/>
      <c r="D2" s="113"/>
      <c r="E2" s="113"/>
      <c r="F2" s="113"/>
      <c r="G2" s="113"/>
      <c r="H2" s="113"/>
      <c r="I2" s="113"/>
    </row>
    <row r="3" spans="2:9" ht="16.5" customHeight="1" x14ac:dyDescent="0.3">
      <c r="B3" s="113"/>
      <c r="C3" s="113"/>
      <c r="D3" s="113"/>
      <c r="E3" s="113"/>
      <c r="F3" s="113"/>
      <c r="G3" s="113"/>
      <c r="H3" s="113"/>
      <c r="I3" s="113"/>
    </row>
    <row r="4" spans="2:9" ht="17.25" thickBot="1" x14ac:dyDescent="0.25">
      <c r="B4" s="9"/>
      <c r="C4" s="9"/>
      <c r="D4" s="9"/>
      <c r="E4" s="9"/>
      <c r="F4" s="9"/>
    </row>
    <row r="5" spans="2:9" ht="17.25" customHeight="1" thickTop="1" x14ac:dyDescent="0.3">
      <c r="B5" s="145"/>
      <c r="C5" s="146"/>
      <c r="D5" s="129" t="s">
        <v>1</v>
      </c>
      <c r="E5" s="137" t="s">
        <v>159</v>
      </c>
      <c r="F5" s="150" t="s">
        <v>17</v>
      </c>
      <c r="H5" s="129" t="s">
        <v>152</v>
      </c>
      <c r="I5" s="130"/>
    </row>
    <row r="6" spans="2:9" ht="27" customHeight="1" thickBot="1" x14ac:dyDescent="0.35">
      <c r="B6" s="147"/>
      <c r="C6" s="148"/>
      <c r="D6" s="149"/>
      <c r="E6" s="138"/>
      <c r="F6" s="151"/>
      <c r="H6" s="62" t="s">
        <v>134</v>
      </c>
      <c r="I6" s="78" t="s">
        <v>135</v>
      </c>
    </row>
    <row r="7" spans="2:9" ht="17.25" customHeight="1" thickTop="1" x14ac:dyDescent="0.3">
      <c r="B7" s="142" t="s">
        <v>18</v>
      </c>
      <c r="C7" s="10" t="s">
        <v>19</v>
      </c>
      <c r="D7" s="11">
        <v>116</v>
      </c>
      <c r="E7" s="12">
        <v>112</v>
      </c>
      <c r="F7" s="13">
        <f t="shared" ref="F7:F24" si="0">E7/D7</f>
        <v>0.96551724137931039</v>
      </c>
      <c r="H7" s="11"/>
      <c r="I7" s="79"/>
    </row>
    <row r="8" spans="2:9" x14ac:dyDescent="0.3">
      <c r="B8" s="143"/>
      <c r="C8" s="14" t="s">
        <v>20</v>
      </c>
      <c r="D8" s="11">
        <v>108</v>
      </c>
      <c r="E8" s="12">
        <v>100</v>
      </c>
      <c r="F8" s="13">
        <f t="shared" si="0"/>
        <v>0.92592592592592593</v>
      </c>
      <c r="H8" s="11"/>
      <c r="I8" s="79"/>
    </row>
    <row r="9" spans="2:9" x14ac:dyDescent="0.3">
      <c r="B9" s="143"/>
      <c r="C9" s="15" t="s">
        <v>21</v>
      </c>
      <c r="D9" s="16">
        <v>108</v>
      </c>
      <c r="E9" s="17">
        <v>122</v>
      </c>
      <c r="F9" s="13">
        <f t="shared" si="0"/>
        <v>1.1296296296296295</v>
      </c>
      <c r="H9" s="16"/>
      <c r="I9" s="80"/>
    </row>
    <row r="10" spans="2:9" x14ac:dyDescent="0.3">
      <c r="B10" s="143"/>
      <c r="C10" s="14" t="s">
        <v>22</v>
      </c>
      <c r="D10" s="11">
        <v>116</v>
      </c>
      <c r="E10" s="12">
        <v>109</v>
      </c>
      <c r="F10" s="13">
        <f t="shared" si="0"/>
        <v>0.93965517241379315</v>
      </c>
      <c r="H10" s="11"/>
      <c r="I10" s="79"/>
    </row>
    <row r="11" spans="2:9" x14ac:dyDescent="0.3">
      <c r="B11" s="143"/>
      <c r="C11" s="14" t="s">
        <v>23</v>
      </c>
      <c r="D11" s="11">
        <v>104</v>
      </c>
      <c r="E11" s="12">
        <v>91</v>
      </c>
      <c r="F11" s="13">
        <f t="shared" si="0"/>
        <v>0.875</v>
      </c>
      <c r="H11" s="11"/>
      <c r="I11" s="79"/>
    </row>
    <row r="12" spans="2:9" x14ac:dyDescent="0.3">
      <c r="B12" s="143"/>
      <c r="C12" s="14" t="s">
        <v>24</v>
      </c>
      <c r="D12" s="11">
        <v>88</v>
      </c>
      <c r="E12" s="12">
        <v>88</v>
      </c>
      <c r="F12" s="13">
        <f t="shared" si="0"/>
        <v>1</v>
      </c>
      <c r="H12" s="11"/>
      <c r="I12" s="79"/>
    </row>
    <row r="13" spans="2:9" x14ac:dyDescent="0.3">
      <c r="B13" s="143"/>
      <c r="C13" s="14" t="s">
        <v>25</v>
      </c>
      <c r="D13" s="11">
        <v>96</v>
      </c>
      <c r="E13" s="12">
        <v>101</v>
      </c>
      <c r="F13" s="13">
        <f t="shared" si="0"/>
        <v>1.0520833333333333</v>
      </c>
      <c r="H13" s="11"/>
      <c r="I13" s="79"/>
    </row>
    <row r="14" spans="2:9" x14ac:dyDescent="0.3">
      <c r="B14" s="143"/>
      <c r="C14" s="14" t="s">
        <v>26</v>
      </c>
      <c r="D14" s="11">
        <v>88</v>
      </c>
      <c r="E14" s="12">
        <v>93</v>
      </c>
      <c r="F14" s="13">
        <f t="shared" si="0"/>
        <v>1.0568181818181819</v>
      </c>
      <c r="H14" s="11"/>
      <c r="I14" s="79"/>
    </row>
    <row r="15" spans="2:9" ht="17.25" thickBot="1" x14ac:dyDescent="0.35">
      <c r="B15" s="144"/>
      <c r="C15" s="14" t="s">
        <v>27</v>
      </c>
      <c r="D15" s="11">
        <v>96</v>
      </c>
      <c r="E15" s="12">
        <v>77</v>
      </c>
      <c r="F15" s="13">
        <f t="shared" si="0"/>
        <v>0.80208333333333337</v>
      </c>
      <c r="H15" s="11"/>
      <c r="I15" s="79"/>
    </row>
    <row r="16" spans="2:9" ht="18" thickTop="1" thickBot="1" x14ac:dyDescent="0.35">
      <c r="C16" s="18" t="s">
        <v>28</v>
      </c>
      <c r="D16" s="19">
        <f>SUM(D7:D15)</f>
        <v>920</v>
      </c>
      <c r="E16" s="20">
        <f>SUM(E7:E15)</f>
        <v>893</v>
      </c>
      <c r="F16" s="22">
        <f t="shared" si="0"/>
        <v>0.97065217391304348</v>
      </c>
      <c r="H16" s="19">
        <f>SUM(H7:H15)</f>
        <v>0</v>
      </c>
      <c r="I16" s="81">
        <f>SUM(I7:I15)</f>
        <v>0</v>
      </c>
    </row>
    <row r="17" spans="2:9" ht="17.25" customHeight="1" thickTop="1" x14ac:dyDescent="0.3">
      <c r="B17" s="133" t="s">
        <v>29</v>
      </c>
      <c r="C17" s="23" t="s">
        <v>30</v>
      </c>
      <c r="D17" s="24">
        <v>112</v>
      </c>
      <c r="E17" s="25">
        <v>116</v>
      </c>
      <c r="F17" s="13">
        <f t="shared" si="0"/>
        <v>1.0357142857142858</v>
      </c>
      <c r="H17" s="24"/>
      <c r="I17" s="82"/>
    </row>
    <row r="18" spans="2:9" x14ac:dyDescent="0.3">
      <c r="B18" s="134"/>
      <c r="C18" s="26" t="s">
        <v>31</v>
      </c>
      <c r="D18" s="24">
        <v>120</v>
      </c>
      <c r="E18" s="25">
        <v>134</v>
      </c>
      <c r="F18" s="13">
        <f t="shared" si="0"/>
        <v>1.1166666666666667</v>
      </c>
      <c r="H18" s="24"/>
      <c r="I18" s="82"/>
    </row>
    <row r="19" spans="2:9" x14ac:dyDescent="0.3">
      <c r="B19" s="134"/>
      <c r="C19" s="26" t="s">
        <v>32</v>
      </c>
      <c r="D19" s="24">
        <v>124</v>
      </c>
      <c r="E19" s="25">
        <v>149</v>
      </c>
      <c r="F19" s="13">
        <f t="shared" si="0"/>
        <v>1.2016129032258065</v>
      </c>
      <c r="H19" s="24"/>
      <c r="I19" s="82"/>
    </row>
    <row r="20" spans="2:9" x14ac:dyDescent="0.3">
      <c r="B20" s="134"/>
      <c r="C20" s="26" t="s">
        <v>33</v>
      </c>
      <c r="D20" s="24">
        <v>116</v>
      </c>
      <c r="E20" s="25">
        <v>114</v>
      </c>
      <c r="F20" s="13">
        <f t="shared" si="0"/>
        <v>0.98275862068965514</v>
      </c>
      <c r="H20" s="24"/>
      <c r="I20" s="82"/>
    </row>
    <row r="21" spans="2:9" ht="17.25" thickBot="1" x14ac:dyDescent="0.35">
      <c r="B21" s="136"/>
      <c r="C21" s="26" t="s">
        <v>34</v>
      </c>
      <c r="D21" s="24">
        <v>172</v>
      </c>
      <c r="E21" s="25">
        <v>162</v>
      </c>
      <c r="F21" s="13">
        <f t="shared" si="0"/>
        <v>0.94186046511627908</v>
      </c>
      <c r="H21" s="24"/>
      <c r="I21" s="82"/>
    </row>
    <row r="22" spans="2:9" ht="18" thickTop="1" thickBot="1" x14ac:dyDescent="0.35">
      <c r="C22" s="18" t="s">
        <v>28</v>
      </c>
      <c r="D22" s="19">
        <f>SUM(D17:D21)</f>
        <v>644</v>
      </c>
      <c r="E22" s="20">
        <f>SUM(E17:E21)</f>
        <v>675</v>
      </c>
      <c r="F22" s="22">
        <f t="shared" si="0"/>
        <v>1.0481366459627328</v>
      </c>
      <c r="H22" s="19">
        <f>SUM(H17:H21)</f>
        <v>0</v>
      </c>
      <c r="I22" s="81">
        <f>SUM(I17:I21)</f>
        <v>0</v>
      </c>
    </row>
    <row r="23" spans="2:9" ht="17.25" customHeight="1" thickTop="1" x14ac:dyDescent="0.3">
      <c r="B23" s="133" t="s">
        <v>35</v>
      </c>
      <c r="C23" s="75" t="s">
        <v>36</v>
      </c>
      <c r="D23" s="24">
        <v>132</v>
      </c>
      <c r="E23" s="25">
        <v>111</v>
      </c>
      <c r="F23" s="13">
        <f t="shared" si="0"/>
        <v>0.84090909090909094</v>
      </c>
      <c r="H23" s="24"/>
      <c r="I23" s="82"/>
    </row>
    <row r="24" spans="2:9" x14ac:dyDescent="0.3">
      <c r="B24" s="134"/>
      <c r="C24" s="76" t="s">
        <v>37</v>
      </c>
      <c r="D24" s="24">
        <v>132</v>
      </c>
      <c r="E24" s="25">
        <v>136</v>
      </c>
      <c r="F24" s="13">
        <f t="shared" si="0"/>
        <v>1.0303030303030303</v>
      </c>
      <c r="H24" s="24"/>
      <c r="I24" s="82"/>
    </row>
    <row r="25" spans="2:9" x14ac:dyDescent="0.3">
      <c r="B25" s="134"/>
      <c r="C25" s="77" t="s">
        <v>38</v>
      </c>
      <c r="D25" s="24"/>
      <c r="E25" s="25"/>
      <c r="F25" s="13" t="s">
        <v>39</v>
      </c>
      <c r="H25" s="24"/>
      <c r="I25" s="82"/>
    </row>
    <row r="26" spans="2:9" x14ac:dyDescent="0.3">
      <c r="B26" s="134"/>
      <c r="C26" s="26" t="s">
        <v>40</v>
      </c>
      <c r="D26" s="24">
        <v>156</v>
      </c>
      <c r="E26" s="25">
        <v>151</v>
      </c>
      <c r="F26" s="13">
        <f>E26/D26</f>
        <v>0.96794871794871795</v>
      </c>
      <c r="H26" s="24"/>
      <c r="I26" s="82"/>
    </row>
    <row r="27" spans="2:9" x14ac:dyDescent="0.3">
      <c r="B27" s="134"/>
      <c r="C27" s="26" t="s">
        <v>41</v>
      </c>
      <c r="D27" s="24">
        <v>172</v>
      </c>
      <c r="E27" s="25">
        <v>167</v>
      </c>
      <c r="F27" s="13">
        <f>E27/D27</f>
        <v>0.97093023255813948</v>
      </c>
      <c r="H27" s="24"/>
      <c r="I27" s="82"/>
    </row>
    <row r="28" spans="2:9" x14ac:dyDescent="0.3">
      <c r="B28" s="134"/>
      <c r="C28" s="73" t="s">
        <v>42</v>
      </c>
      <c r="D28" s="24">
        <v>111</v>
      </c>
      <c r="E28" s="25">
        <v>92</v>
      </c>
      <c r="F28" s="13">
        <f>E28/D28</f>
        <v>0.8288288288288288</v>
      </c>
      <c r="H28" s="24"/>
      <c r="I28" s="82">
        <f>ROUND($I$31*D28/SUM($D$28:$D$30), 0)</f>
        <v>6</v>
      </c>
    </row>
    <row r="29" spans="2:9" x14ac:dyDescent="0.3">
      <c r="B29" s="134"/>
      <c r="C29" s="73" t="s">
        <v>43</v>
      </c>
      <c r="D29" s="24">
        <v>140</v>
      </c>
      <c r="E29" s="25">
        <v>140</v>
      </c>
      <c r="F29" s="13">
        <f>E29/D29</f>
        <v>1</v>
      </c>
      <c r="H29" s="24"/>
      <c r="I29" s="82">
        <f t="shared" ref="I29:I30" si="1">ROUND($I$31*D29/SUM($D$28:$D$30), 0)</f>
        <v>7</v>
      </c>
    </row>
    <row r="30" spans="2:9" x14ac:dyDescent="0.3">
      <c r="B30" s="134"/>
      <c r="C30" s="73" t="s">
        <v>44</v>
      </c>
      <c r="D30" s="24">
        <v>128</v>
      </c>
      <c r="E30" s="25">
        <v>140</v>
      </c>
      <c r="F30" s="13">
        <f>E30/D30</f>
        <v>1.09375</v>
      </c>
      <c r="H30" s="24"/>
      <c r="I30" s="82">
        <f t="shared" si="1"/>
        <v>7</v>
      </c>
    </row>
    <row r="31" spans="2:9" x14ac:dyDescent="0.3">
      <c r="B31" s="134"/>
      <c r="C31" s="74" t="s">
        <v>45</v>
      </c>
      <c r="D31" s="24" t="s">
        <v>130</v>
      </c>
      <c r="E31" s="25" t="s">
        <v>130</v>
      </c>
      <c r="F31" s="13" t="s">
        <v>39</v>
      </c>
      <c r="H31" s="24"/>
      <c r="I31" s="82">
        <v>20</v>
      </c>
    </row>
    <row r="32" spans="2:9" x14ac:dyDescent="0.3">
      <c r="B32" s="134"/>
      <c r="C32" s="63" t="s">
        <v>131</v>
      </c>
      <c r="D32" s="24">
        <v>37</v>
      </c>
      <c r="E32" s="25">
        <v>35</v>
      </c>
      <c r="F32" s="13">
        <f t="shared" ref="F32:F62" si="2">E32/D32</f>
        <v>0.94594594594594594</v>
      </c>
      <c r="H32" s="24"/>
      <c r="I32" s="82"/>
    </row>
    <row r="33" spans="2:9" x14ac:dyDescent="0.3">
      <c r="B33" s="134"/>
      <c r="C33" s="26" t="s">
        <v>46</v>
      </c>
      <c r="D33" s="24">
        <v>108</v>
      </c>
      <c r="E33" s="25">
        <v>103</v>
      </c>
      <c r="F33" s="13">
        <f t="shared" si="2"/>
        <v>0.95370370370370372</v>
      </c>
      <c r="H33" s="24"/>
      <c r="I33" s="82"/>
    </row>
    <row r="34" spans="2:9" ht="17.25" thickBot="1" x14ac:dyDescent="0.35">
      <c r="B34" s="136"/>
      <c r="C34" s="26" t="s">
        <v>47</v>
      </c>
      <c r="D34" s="24">
        <v>108</v>
      </c>
      <c r="E34" s="25">
        <v>94</v>
      </c>
      <c r="F34" s="13">
        <f t="shared" si="2"/>
        <v>0.87037037037037035</v>
      </c>
      <c r="H34" s="24"/>
      <c r="I34" s="82"/>
    </row>
    <row r="35" spans="2:9" ht="18" thickTop="1" thickBot="1" x14ac:dyDescent="0.35">
      <c r="C35" s="18" t="s">
        <v>28</v>
      </c>
      <c r="D35" s="19">
        <f>SUM(D23:D34)</f>
        <v>1224</v>
      </c>
      <c r="E35" s="20">
        <f>SUM(E23:E34)</f>
        <v>1169</v>
      </c>
      <c r="F35" s="22">
        <f t="shared" si="2"/>
        <v>0.95506535947712423</v>
      </c>
      <c r="H35" s="19">
        <f>SUM(H23:H34)</f>
        <v>0</v>
      </c>
      <c r="I35" s="81">
        <f>SUM(I23:I34)</f>
        <v>40</v>
      </c>
    </row>
    <row r="36" spans="2:9" ht="17.25" customHeight="1" thickTop="1" x14ac:dyDescent="0.3">
      <c r="B36" s="133" t="s">
        <v>48</v>
      </c>
      <c r="C36" s="23" t="s">
        <v>49</v>
      </c>
      <c r="D36" s="24">
        <v>548</v>
      </c>
      <c r="E36" s="25">
        <v>586</v>
      </c>
      <c r="F36" s="13">
        <f t="shared" si="2"/>
        <v>1.0693430656934306</v>
      </c>
      <c r="H36" s="24"/>
      <c r="I36" s="82"/>
    </row>
    <row r="37" spans="2:9" x14ac:dyDescent="0.3">
      <c r="B37" s="134"/>
      <c r="C37" s="26" t="s">
        <v>50</v>
      </c>
      <c r="D37" s="16">
        <v>280</v>
      </c>
      <c r="E37" s="17">
        <v>282</v>
      </c>
      <c r="F37" s="13">
        <f t="shared" si="2"/>
        <v>1.0071428571428571</v>
      </c>
      <c r="H37" s="16"/>
      <c r="I37" s="80"/>
    </row>
    <row r="38" spans="2:9" ht="17.25" thickBot="1" x14ac:dyDescent="0.35">
      <c r="B38" s="136"/>
      <c r="C38" s="26" t="s">
        <v>51</v>
      </c>
      <c r="D38" s="16">
        <v>180</v>
      </c>
      <c r="E38" s="17">
        <v>188</v>
      </c>
      <c r="F38" s="13">
        <f t="shared" si="2"/>
        <v>1.0444444444444445</v>
      </c>
      <c r="H38" s="16"/>
      <c r="I38" s="80"/>
    </row>
    <row r="39" spans="2:9" ht="18" thickTop="1" thickBot="1" x14ac:dyDescent="0.35">
      <c r="C39" s="18" t="s">
        <v>28</v>
      </c>
      <c r="D39" s="19">
        <f>SUM(D36:D38)</f>
        <v>1008</v>
      </c>
      <c r="E39" s="20">
        <f>SUM(E36:E38)</f>
        <v>1056</v>
      </c>
      <c r="F39" s="22">
        <f t="shared" si="2"/>
        <v>1.0476190476190477</v>
      </c>
      <c r="H39" s="19">
        <f>SUM(H36:H38)</f>
        <v>0</v>
      </c>
      <c r="I39" s="81">
        <f>SUM(I36:I38)</f>
        <v>0</v>
      </c>
    </row>
    <row r="40" spans="2:9" ht="17.25" customHeight="1" thickTop="1" x14ac:dyDescent="0.3">
      <c r="B40" s="133" t="s">
        <v>52</v>
      </c>
      <c r="C40" s="28" t="s">
        <v>53</v>
      </c>
      <c r="D40" s="29">
        <v>440</v>
      </c>
      <c r="E40" s="30">
        <v>415</v>
      </c>
      <c r="F40" s="13">
        <f t="shared" si="2"/>
        <v>0.94318181818181823</v>
      </c>
      <c r="H40" s="29"/>
      <c r="I40" s="83"/>
    </row>
    <row r="41" spans="2:9" x14ac:dyDescent="0.3">
      <c r="B41" s="134"/>
      <c r="C41" s="27" t="s">
        <v>54</v>
      </c>
      <c r="D41" s="24">
        <v>292</v>
      </c>
      <c r="E41" s="25">
        <v>303</v>
      </c>
      <c r="F41" s="13">
        <f t="shared" si="2"/>
        <v>1.0376712328767124</v>
      </c>
      <c r="H41" s="24"/>
      <c r="I41" s="82"/>
    </row>
    <row r="42" spans="2:9" x14ac:dyDescent="0.3">
      <c r="B42" s="134"/>
      <c r="C42" s="27" t="s">
        <v>55</v>
      </c>
      <c r="D42" s="24">
        <v>144</v>
      </c>
      <c r="E42" s="25">
        <v>167</v>
      </c>
      <c r="F42" s="13">
        <f t="shared" si="2"/>
        <v>1.1597222222222223</v>
      </c>
      <c r="H42" s="24"/>
      <c r="I42" s="82"/>
    </row>
    <row r="43" spans="2:9" x14ac:dyDescent="0.3">
      <c r="B43" s="134"/>
      <c r="C43" s="27" t="s">
        <v>56</v>
      </c>
      <c r="D43" s="24">
        <v>144</v>
      </c>
      <c r="E43" s="25">
        <v>144</v>
      </c>
      <c r="F43" s="13">
        <f t="shared" si="2"/>
        <v>1</v>
      </c>
      <c r="H43" s="24"/>
      <c r="I43" s="82"/>
    </row>
    <row r="44" spans="2:9" x14ac:dyDescent="0.3">
      <c r="B44" s="134"/>
      <c r="C44" s="27" t="s">
        <v>57</v>
      </c>
      <c r="D44" s="24">
        <v>160</v>
      </c>
      <c r="E44" s="25">
        <v>153</v>
      </c>
      <c r="F44" s="13">
        <f t="shared" si="2"/>
        <v>0.95625000000000004</v>
      </c>
      <c r="H44" s="24"/>
      <c r="I44" s="82"/>
    </row>
    <row r="45" spans="2:9" x14ac:dyDescent="0.3">
      <c r="B45" s="134"/>
      <c r="C45" s="27" t="s">
        <v>58</v>
      </c>
      <c r="D45" s="24">
        <v>132</v>
      </c>
      <c r="E45" s="25">
        <v>135</v>
      </c>
      <c r="F45" s="13">
        <f t="shared" si="2"/>
        <v>1.0227272727272727</v>
      </c>
      <c r="H45" s="24"/>
      <c r="I45" s="82"/>
    </row>
    <row r="46" spans="2:9" x14ac:dyDescent="0.3">
      <c r="B46" s="134"/>
      <c r="C46" s="27" t="s">
        <v>59</v>
      </c>
      <c r="D46" s="24">
        <v>136</v>
      </c>
      <c r="E46" s="25">
        <v>139</v>
      </c>
      <c r="F46" s="13">
        <f t="shared" si="2"/>
        <v>1.0220588235294117</v>
      </c>
      <c r="H46" s="24"/>
      <c r="I46" s="82"/>
    </row>
    <row r="47" spans="2:9" x14ac:dyDescent="0.3">
      <c r="B47" s="134"/>
      <c r="C47" s="27" t="s">
        <v>60</v>
      </c>
      <c r="D47" s="24">
        <v>140</v>
      </c>
      <c r="E47" s="25">
        <v>151</v>
      </c>
      <c r="F47" s="13">
        <f t="shared" si="2"/>
        <v>1.0785714285714285</v>
      </c>
      <c r="H47" s="24"/>
      <c r="I47" s="82"/>
    </row>
    <row r="48" spans="2:9" x14ac:dyDescent="0.3">
      <c r="B48" s="134"/>
      <c r="C48" s="27" t="s">
        <v>61</v>
      </c>
      <c r="D48" s="24">
        <v>168</v>
      </c>
      <c r="E48" s="25">
        <v>167</v>
      </c>
      <c r="F48" s="13">
        <f t="shared" si="2"/>
        <v>0.99404761904761907</v>
      </c>
      <c r="H48" s="24"/>
      <c r="I48" s="82"/>
    </row>
    <row r="49" spans="2:9" ht="17.25" thickBot="1" x14ac:dyDescent="0.35">
      <c r="B49" s="136"/>
      <c r="C49" s="27" t="s">
        <v>62</v>
      </c>
      <c r="D49" s="24">
        <v>150</v>
      </c>
      <c r="E49" s="25">
        <v>157</v>
      </c>
      <c r="F49" s="13">
        <f t="shared" si="2"/>
        <v>1.0466666666666666</v>
      </c>
      <c r="H49" s="24"/>
      <c r="I49" s="82"/>
    </row>
    <row r="50" spans="2:9" ht="18" thickTop="1" thickBot="1" x14ac:dyDescent="0.35">
      <c r="C50" s="18" t="s">
        <v>28</v>
      </c>
      <c r="D50" s="19">
        <f>SUM(D40:D49)</f>
        <v>1906</v>
      </c>
      <c r="E50" s="20">
        <f>SUM(E40:E49)</f>
        <v>1931</v>
      </c>
      <c r="F50" s="22">
        <f t="shared" si="2"/>
        <v>1.0131164742917105</v>
      </c>
      <c r="H50" s="19">
        <f>SUM(H40:H49)</f>
        <v>0</v>
      </c>
      <c r="I50" s="81">
        <f>SUM(I40:I49)</f>
        <v>0</v>
      </c>
    </row>
    <row r="51" spans="2:9" ht="17.25" customHeight="1" thickTop="1" x14ac:dyDescent="0.3">
      <c r="B51" s="133" t="s">
        <v>63</v>
      </c>
      <c r="C51" s="28" t="s">
        <v>64</v>
      </c>
      <c r="D51" s="32">
        <v>240</v>
      </c>
      <c r="E51" s="33">
        <v>241</v>
      </c>
      <c r="F51" s="13">
        <f t="shared" si="2"/>
        <v>1.0041666666666667</v>
      </c>
      <c r="H51" s="32"/>
      <c r="I51" s="84"/>
    </row>
    <row r="52" spans="2:9" x14ac:dyDescent="0.3">
      <c r="B52" s="134"/>
      <c r="C52" s="77" t="s">
        <v>65</v>
      </c>
      <c r="D52" s="24">
        <v>400</v>
      </c>
      <c r="E52" s="25">
        <v>413</v>
      </c>
      <c r="F52" s="13">
        <f t="shared" si="2"/>
        <v>1.0325</v>
      </c>
      <c r="H52" s="24"/>
      <c r="I52" s="82"/>
    </row>
    <row r="53" spans="2:9" x14ac:dyDescent="0.3">
      <c r="B53" s="134"/>
      <c r="C53" s="77" t="s">
        <v>124</v>
      </c>
      <c r="D53" s="24" t="s">
        <v>153</v>
      </c>
      <c r="E53" s="25" t="s">
        <v>153</v>
      </c>
      <c r="F53" s="13" t="s">
        <v>153</v>
      </c>
      <c r="H53" s="24"/>
      <c r="I53" s="82"/>
    </row>
    <row r="54" spans="2:9" x14ac:dyDescent="0.3">
      <c r="B54" s="134"/>
      <c r="C54" s="77" t="s">
        <v>125</v>
      </c>
      <c r="D54" s="24" t="s">
        <v>153</v>
      </c>
      <c r="E54" s="25" t="s">
        <v>154</v>
      </c>
      <c r="F54" s="13" t="s">
        <v>154</v>
      </c>
      <c r="H54" s="24"/>
      <c r="I54" s="82"/>
    </row>
    <row r="55" spans="2:9" x14ac:dyDescent="0.3">
      <c r="B55" s="134"/>
      <c r="C55" s="27" t="s">
        <v>66</v>
      </c>
      <c r="D55" s="16">
        <v>380</v>
      </c>
      <c r="E55" s="17">
        <v>375</v>
      </c>
      <c r="F55" s="13">
        <f t="shared" si="2"/>
        <v>0.98684210526315785</v>
      </c>
      <c r="H55" s="16"/>
      <c r="I55" s="80"/>
    </row>
    <row r="56" spans="2:9" x14ac:dyDescent="0.3">
      <c r="B56" s="134"/>
      <c r="C56" s="27" t="s">
        <v>67</v>
      </c>
      <c r="D56" s="11">
        <v>140</v>
      </c>
      <c r="E56" s="12">
        <v>140</v>
      </c>
      <c r="F56" s="13">
        <f t="shared" si="2"/>
        <v>1</v>
      </c>
      <c r="H56" s="11"/>
      <c r="I56" s="79"/>
    </row>
    <row r="57" spans="2:9" x14ac:dyDescent="0.3">
      <c r="B57" s="134"/>
      <c r="C57" s="27" t="s">
        <v>127</v>
      </c>
      <c r="D57" s="11">
        <v>80</v>
      </c>
      <c r="E57" s="12">
        <v>79</v>
      </c>
      <c r="F57" s="13">
        <f t="shared" si="2"/>
        <v>0.98750000000000004</v>
      </c>
      <c r="H57" s="11"/>
      <c r="I57" s="79"/>
    </row>
    <row r="58" spans="2:9" x14ac:dyDescent="0.3">
      <c r="B58" s="135"/>
      <c r="C58" s="27" t="s">
        <v>128</v>
      </c>
      <c r="D58" s="11">
        <v>240</v>
      </c>
      <c r="E58" s="12">
        <v>258</v>
      </c>
      <c r="F58" s="13">
        <f t="shared" si="2"/>
        <v>1.075</v>
      </c>
      <c r="H58" s="11"/>
      <c r="I58" s="79"/>
    </row>
    <row r="59" spans="2:9" ht="17.25" thickBot="1" x14ac:dyDescent="0.35">
      <c r="B59" s="136"/>
      <c r="C59" s="27" t="s">
        <v>68</v>
      </c>
      <c r="D59" s="11">
        <v>84</v>
      </c>
      <c r="E59" s="12">
        <v>62</v>
      </c>
      <c r="F59" s="13">
        <f t="shared" si="2"/>
        <v>0.73809523809523814</v>
      </c>
      <c r="H59" s="11"/>
      <c r="I59" s="79"/>
    </row>
    <row r="60" spans="2:9" ht="18" thickTop="1" thickBot="1" x14ac:dyDescent="0.35">
      <c r="C60" s="34" t="s">
        <v>28</v>
      </c>
      <c r="D60" s="21">
        <f>SUM(D51:D59)</f>
        <v>1564</v>
      </c>
      <c r="E60" s="21">
        <f>SUM(E51:E59)</f>
        <v>1568</v>
      </c>
      <c r="F60" s="22">
        <f t="shared" si="2"/>
        <v>1.0025575447570332</v>
      </c>
      <c r="H60" s="19">
        <f>SUM(H51:H59)</f>
        <v>0</v>
      </c>
      <c r="I60" s="85">
        <f>SUM(I51:I59)</f>
        <v>0</v>
      </c>
    </row>
    <row r="61" spans="2:9" ht="17.25" customHeight="1" thickTop="1" x14ac:dyDescent="0.3">
      <c r="B61" s="133" t="s">
        <v>69</v>
      </c>
      <c r="C61" s="69" t="s">
        <v>70</v>
      </c>
      <c r="D61" s="11">
        <v>120</v>
      </c>
      <c r="E61" s="12">
        <v>116</v>
      </c>
      <c r="F61" s="13">
        <f t="shared" si="2"/>
        <v>0.96666666666666667</v>
      </c>
      <c r="H61" s="11"/>
      <c r="I61" s="79">
        <f>ROUND($I$63*D61/SUM($D$61:$D$62), 0)</f>
        <v>2</v>
      </c>
    </row>
    <row r="62" spans="2:9" x14ac:dyDescent="0.3">
      <c r="B62" s="134"/>
      <c r="C62" s="70" t="s">
        <v>71</v>
      </c>
      <c r="D62" s="11">
        <v>120</v>
      </c>
      <c r="E62" s="12">
        <v>117</v>
      </c>
      <c r="F62" s="13">
        <f t="shared" si="2"/>
        <v>0.97499999999999998</v>
      </c>
      <c r="H62" s="11"/>
      <c r="I62" s="79">
        <f>ROUND($I$63*D62/SUM($D$61:$D$62), 0)</f>
        <v>2</v>
      </c>
    </row>
    <row r="63" spans="2:9" x14ac:dyDescent="0.3">
      <c r="B63" s="134"/>
      <c r="C63" s="70" t="s">
        <v>72</v>
      </c>
      <c r="D63" s="11" t="s">
        <v>154</v>
      </c>
      <c r="E63" s="12" t="s">
        <v>153</v>
      </c>
      <c r="F63" s="13" t="s">
        <v>39</v>
      </c>
      <c r="H63" s="11"/>
      <c r="I63" s="79">
        <v>4</v>
      </c>
    </row>
    <row r="64" spans="2:9" x14ac:dyDescent="0.3">
      <c r="B64" s="134"/>
      <c r="C64" s="71" t="s">
        <v>73</v>
      </c>
      <c r="D64" s="11">
        <v>124</v>
      </c>
      <c r="E64" s="12">
        <v>128</v>
      </c>
      <c r="F64" s="13">
        <f>E64/D64</f>
        <v>1.032258064516129</v>
      </c>
      <c r="H64" s="11"/>
      <c r="I64" s="79">
        <f>ROUND($I$66*D64/SUM($D$64:$D$65), 0)</f>
        <v>0</v>
      </c>
    </row>
    <row r="65" spans="2:9" x14ac:dyDescent="0.3">
      <c r="B65" s="134"/>
      <c r="C65" s="71" t="s">
        <v>74</v>
      </c>
      <c r="D65" s="11">
        <v>148</v>
      </c>
      <c r="E65" s="12">
        <v>134</v>
      </c>
      <c r="F65" s="13">
        <f>E65/D65</f>
        <v>0.90540540540540537</v>
      </c>
      <c r="H65" s="11"/>
      <c r="I65" s="79">
        <f>ROUND($I$66*D65/SUM($D$64:$D$65), 0)</f>
        <v>1</v>
      </c>
    </row>
    <row r="66" spans="2:9" x14ac:dyDescent="0.3">
      <c r="B66" s="134"/>
      <c r="C66" s="71" t="s">
        <v>75</v>
      </c>
      <c r="D66" s="11" t="s">
        <v>155</v>
      </c>
      <c r="E66" s="12" t="s">
        <v>153</v>
      </c>
      <c r="F66" s="13" t="s">
        <v>39</v>
      </c>
      <c r="H66" s="11"/>
      <c r="I66" s="79">
        <v>1</v>
      </c>
    </row>
    <row r="67" spans="2:9" x14ac:dyDescent="0.3">
      <c r="B67" s="134"/>
      <c r="C67" s="72" t="s">
        <v>76</v>
      </c>
      <c r="D67" s="11">
        <v>120</v>
      </c>
      <c r="E67" s="12">
        <v>120</v>
      </c>
      <c r="F67" s="13">
        <f>E67/D67</f>
        <v>1</v>
      </c>
      <c r="H67" s="11"/>
      <c r="I67" s="79">
        <f>ROUND($I$70*D67/SUM($D$67:$D$69), 0)</f>
        <v>4</v>
      </c>
    </row>
    <row r="68" spans="2:9" x14ac:dyDescent="0.3">
      <c r="B68" s="134"/>
      <c r="C68" s="72" t="s">
        <v>77</v>
      </c>
      <c r="D68" s="11">
        <v>96</v>
      </c>
      <c r="E68" s="12">
        <v>82</v>
      </c>
      <c r="F68" s="13">
        <f>E68/D68</f>
        <v>0.85416666666666663</v>
      </c>
      <c r="H68" s="11"/>
      <c r="I68" s="79">
        <f t="shared" ref="I68:I69" si="3">ROUND($I$70*D68/SUM($D$67:$D$69), 0)</f>
        <v>3</v>
      </c>
    </row>
    <row r="69" spans="2:9" x14ac:dyDescent="0.3">
      <c r="B69" s="134"/>
      <c r="C69" s="72" t="s">
        <v>78</v>
      </c>
      <c r="D69" s="11">
        <v>124</v>
      </c>
      <c r="E69" s="12">
        <v>103</v>
      </c>
      <c r="F69" s="13">
        <f>E69/D69</f>
        <v>0.83064516129032262</v>
      </c>
      <c r="H69" s="11"/>
      <c r="I69" s="79">
        <f t="shared" si="3"/>
        <v>4</v>
      </c>
    </row>
    <row r="70" spans="2:9" x14ac:dyDescent="0.3">
      <c r="B70" s="134"/>
      <c r="C70" s="72" t="s">
        <v>79</v>
      </c>
      <c r="D70" s="11" t="s">
        <v>153</v>
      </c>
      <c r="E70" s="12" t="s">
        <v>154</v>
      </c>
      <c r="F70" s="13" t="s">
        <v>39</v>
      </c>
      <c r="H70" s="11"/>
      <c r="I70" s="79">
        <v>11</v>
      </c>
    </row>
    <row r="71" spans="2:9" x14ac:dyDescent="0.3">
      <c r="B71" s="134"/>
      <c r="C71" s="35" t="s">
        <v>80</v>
      </c>
      <c r="D71" s="11">
        <v>112</v>
      </c>
      <c r="E71" s="12">
        <v>108</v>
      </c>
      <c r="F71" s="13">
        <f t="shared" ref="F71:F95" si="4">E71/D71</f>
        <v>0.9642857142857143</v>
      </c>
      <c r="H71" s="11"/>
      <c r="I71" s="79"/>
    </row>
    <row r="72" spans="2:9" x14ac:dyDescent="0.3">
      <c r="B72" s="134"/>
      <c r="C72" s="35" t="s">
        <v>81</v>
      </c>
      <c r="D72" s="11">
        <v>116</v>
      </c>
      <c r="E72" s="12">
        <v>127</v>
      </c>
      <c r="F72" s="13">
        <f t="shared" si="4"/>
        <v>1.0948275862068966</v>
      </c>
      <c r="H72" s="11"/>
      <c r="I72" s="79"/>
    </row>
    <row r="73" spans="2:9" x14ac:dyDescent="0.3">
      <c r="B73" s="134"/>
      <c r="C73" s="35" t="s">
        <v>82</v>
      </c>
      <c r="D73" s="11">
        <v>112</v>
      </c>
      <c r="E73" s="12">
        <v>108</v>
      </c>
      <c r="F73" s="13">
        <f t="shared" si="4"/>
        <v>0.9642857142857143</v>
      </c>
      <c r="H73" s="11"/>
      <c r="I73" s="79"/>
    </row>
    <row r="74" spans="2:9" x14ac:dyDescent="0.3">
      <c r="B74" s="134"/>
      <c r="C74" s="35" t="s">
        <v>83</v>
      </c>
      <c r="D74" s="11">
        <v>92</v>
      </c>
      <c r="E74" s="12">
        <v>92</v>
      </c>
      <c r="F74" s="13">
        <f t="shared" si="4"/>
        <v>1</v>
      </c>
      <c r="H74" s="11"/>
      <c r="I74" s="79"/>
    </row>
    <row r="75" spans="2:9" ht="17.25" thickBot="1" x14ac:dyDescent="0.35">
      <c r="B75" s="136"/>
      <c r="C75" s="35" t="s">
        <v>84</v>
      </c>
      <c r="D75" s="11">
        <v>116</v>
      </c>
      <c r="E75" s="12">
        <v>116</v>
      </c>
      <c r="F75" s="13">
        <f t="shared" si="4"/>
        <v>1</v>
      </c>
      <c r="H75" s="11"/>
      <c r="I75" s="79"/>
    </row>
    <row r="76" spans="2:9" ht="18" thickTop="1" thickBot="1" x14ac:dyDescent="0.35">
      <c r="C76" s="18" t="s">
        <v>28</v>
      </c>
      <c r="D76" s="19">
        <f>SUM(D61:D75)</f>
        <v>1400</v>
      </c>
      <c r="E76" s="20">
        <f>SUM(E61:E75)</f>
        <v>1351</v>
      </c>
      <c r="F76" s="22">
        <f t="shared" si="4"/>
        <v>0.96499999999999997</v>
      </c>
      <c r="H76" s="19">
        <f>SUM(H61:H75)</f>
        <v>0</v>
      </c>
      <c r="I76" s="81">
        <f>SUM(I61:I75)</f>
        <v>32</v>
      </c>
    </row>
    <row r="77" spans="2:9" ht="17.25" customHeight="1" thickTop="1" x14ac:dyDescent="0.3">
      <c r="B77" s="133" t="s">
        <v>85</v>
      </c>
      <c r="C77" s="28" t="s">
        <v>86</v>
      </c>
      <c r="D77" s="32">
        <v>60</v>
      </c>
      <c r="E77" s="33">
        <v>57</v>
      </c>
      <c r="F77" s="13">
        <f t="shared" si="4"/>
        <v>0.95</v>
      </c>
      <c r="H77" s="32"/>
      <c r="I77" s="84"/>
    </row>
    <row r="78" spans="2:9" x14ac:dyDescent="0.3">
      <c r="B78" s="134"/>
      <c r="C78" s="27" t="s">
        <v>87</v>
      </c>
      <c r="D78" s="11">
        <v>100</v>
      </c>
      <c r="E78" s="12">
        <v>88</v>
      </c>
      <c r="F78" s="13">
        <f t="shared" si="4"/>
        <v>0.88</v>
      </c>
      <c r="H78" s="11"/>
      <c r="I78" s="79"/>
    </row>
    <row r="79" spans="2:9" x14ac:dyDescent="0.3">
      <c r="B79" s="134"/>
      <c r="C79" s="27" t="s">
        <v>88</v>
      </c>
      <c r="D79" s="11">
        <v>100</v>
      </c>
      <c r="E79" s="12">
        <v>88</v>
      </c>
      <c r="F79" s="13">
        <f t="shared" si="4"/>
        <v>0.88</v>
      </c>
      <c r="H79" s="11"/>
      <c r="I79" s="79"/>
    </row>
    <row r="80" spans="2:9" x14ac:dyDescent="0.3">
      <c r="B80" s="134"/>
      <c r="C80" s="27" t="s">
        <v>89</v>
      </c>
      <c r="D80" s="11">
        <v>60</v>
      </c>
      <c r="E80" s="12">
        <v>62</v>
      </c>
      <c r="F80" s="13">
        <f t="shared" si="4"/>
        <v>1.0333333333333334</v>
      </c>
      <c r="H80" s="11"/>
      <c r="I80" s="79"/>
    </row>
    <row r="81" spans="2:9" x14ac:dyDescent="0.3">
      <c r="B81" s="134"/>
      <c r="C81" s="27" t="s">
        <v>90</v>
      </c>
      <c r="D81" s="11">
        <v>60</v>
      </c>
      <c r="E81" s="12">
        <v>61</v>
      </c>
      <c r="F81" s="13">
        <f t="shared" si="4"/>
        <v>1.0166666666666666</v>
      </c>
      <c r="H81" s="11"/>
      <c r="I81" s="79"/>
    </row>
    <row r="82" spans="2:9" x14ac:dyDescent="0.3">
      <c r="B82" s="134"/>
      <c r="C82" s="27" t="s">
        <v>91</v>
      </c>
      <c r="D82" s="11">
        <v>60</v>
      </c>
      <c r="E82" s="12">
        <v>58</v>
      </c>
      <c r="F82" s="13">
        <f t="shared" si="4"/>
        <v>0.96666666666666667</v>
      </c>
      <c r="H82" s="11"/>
      <c r="I82" s="79"/>
    </row>
    <row r="83" spans="2:9" x14ac:dyDescent="0.3">
      <c r="B83" s="134"/>
      <c r="C83" s="27" t="s">
        <v>92</v>
      </c>
      <c r="D83" s="11">
        <v>60</v>
      </c>
      <c r="E83" s="12">
        <v>62</v>
      </c>
      <c r="F83" s="13">
        <f t="shared" si="4"/>
        <v>1.0333333333333334</v>
      </c>
      <c r="H83" s="11"/>
      <c r="I83" s="79"/>
    </row>
    <row r="84" spans="2:9" x14ac:dyDescent="0.3">
      <c r="B84" s="134"/>
      <c r="C84" s="27" t="s">
        <v>93</v>
      </c>
      <c r="D84" s="11">
        <v>60</v>
      </c>
      <c r="E84" s="12">
        <v>58</v>
      </c>
      <c r="F84" s="13">
        <f t="shared" si="4"/>
        <v>0.96666666666666667</v>
      </c>
      <c r="H84" s="11"/>
      <c r="I84" s="79"/>
    </row>
    <row r="85" spans="2:9" x14ac:dyDescent="0.3">
      <c r="B85" s="134"/>
      <c r="C85" s="27" t="s">
        <v>94</v>
      </c>
      <c r="D85" s="11">
        <v>60</v>
      </c>
      <c r="E85" s="12">
        <v>57</v>
      </c>
      <c r="F85" s="13">
        <f t="shared" si="4"/>
        <v>0.95</v>
      </c>
      <c r="H85" s="11"/>
      <c r="I85" s="79"/>
    </row>
    <row r="86" spans="2:9" x14ac:dyDescent="0.3">
      <c r="B86" s="134"/>
      <c r="C86" s="27" t="s">
        <v>95</v>
      </c>
      <c r="D86" s="11">
        <v>60</v>
      </c>
      <c r="E86" s="12">
        <v>62</v>
      </c>
      <c r="F86" s="13">
        <f t="shared" si="4"/>
        <v>1.0333333333333334</v>
      </c>
      <c r="H86" s="11"/>
      <c r="I86" s="79"/>
    </row>
    <row r="87" spans="2:9" x14ac:dyDescent="0.3">
      <c r="B87" s="134"/>
      <c r="C87" s="27" t="s">
        <v>96</v>
      </c>
      <c r="D87" s="11">
        <v>60</v>
      </c>
      <c r="E87" s="12">
        <v>61</v>
      </c>
      <c r="F87" s="13">
        <f t="shared" si="4"/>
        <v>1.0166666666666666</v>
      </c>
      <c r="H87" s="11"/>
      <c r="I87" s="79"/>
    </row>
    <row r="88" spans="2:9" x14ac:dyDescent="0.3">
      <c r="B88" s="134"/>
      <c r="C88" s="27" t="s">
        <v>97</v>
      </c>
      <c r="D88" s="11">
        <v>100</v>
      </c>
      <c r="E88" s="12">
        <v>94</v>
      </c>
      <c r="F88" s="13">
        <f t="shared" si="4"/>
        <v>0.94</v>
      </c>
      <c r="H88" s="11"/>
      <c r="I88" s="79"/>
    </row>
    <row r="89" spans="2:9" ht="17.25" thickBot="1" x14ac:dyDescent="0.35">
      <c r="B89" s="136"/>
      <c r="C89" s="27" t="s">
        <v>98</v>
      </c>
      <c r="D89" s="11">
        <v>100</v>
      </c>
      <c r="E89" s="12">
        <v>87</v>
      </c>
      <c r="F89" s="13">
        <f t="shared" si="4"/>
        <v>0.87</v>
      </c>
      <c r="H89" s="11"/>
      <c r="I89" s="79"/>
    </row>
    <row r="90" spans="2:9" ht="18" thickTop="1" thickBot="1" x14ac:dyDescent="0.35">
      <c r="C90" s="18" t="s">
        <v>28</v>
      </c>
      <c r="D90" s="36">
        <f>SUM(D77:D89)</f>
        <v>940</v>
      </c>
      <c r="E90" s="21">
        <f>SUM(E77:E89)</f>
        <v>895</v>
      </c>
      <c r="F90" s="22">
        <f t="shared" si="4"/>
        <v>0.9521276595744681</v>
      </c>
      <c r="H90" s="86">
        <f>SUM(H77:H89)</f>
        <v>0</v>
      </c>
      <c r="I90" s="85">
        <f>SUM(I77:I89)</f>
        <v>0</v>
      </c>
    </row>
    <row r="91" spans="2:9" ht="17.25" customHeight="1" thickTop="1" x14ac:dyDescent="0.3">
      <c r="B91" s="139" t="s">
        <v>99</v>
      </c>
      <c r="C91" s="28" t="s">
        <v>100</v>
      </c>
      <c r="D91" s="32">
        <v>88</v>
      </c>
      <c r="E91" s="33">
        <v>90</v>
      </c>
      <c r="F91" s="13">
        <f t="shared" si="4"/>
        <v>1.0227272727272727</v>
      </c>
      <c r="H91" s="32"/>
      <c r="I91" s="84"/>
    </row>
    <row r="92" spans="2:9" x14ac:dyDescent="0.3">
      <c r="B92" s="140"/>
      <c r="C92" s="27" t="s">
        <v>101</v>
      </c>
      <c r="D92" s="11">
        <v>96</v>
      </c>
      <c r="E92" s="12">
        <v>96</v>
      </c>
      <c r="F92" s="13">
        <f t="shared" si="4"/>
        <v>1</v>
      </c>
      <c r="H92" s="11"/>
      <c r="I92" s="79"/>
    </row>
    <row r="93" spans="2:9" ht="17.25" customHeight="1" x14ac:dyDescent="0.3">
      <c r="B93" s="140"/>
      <c r="C93" s="110" t="s">
        <v>158</v>
      </c>
      <c r="D93" s="11">
        <v>84</v>
      </c>
      <c r="E93" s="12">
        <v>86</v>
      </c>
      <c r="F93" s="13">
        <f t="shared" si="4"/>
        <v>1.0238095238095237</v>
      </c>
      <c r="H93" s="11"/>
      <c r="I93" s="79"/>
    </row>
    <row r="94" spans="2:9" ht="17.25" customHeight="1" x14ac:dyDescent="0.3">
      <c r="B94" s="140"/>
      <c r="C94" s="27" t="s">
        <v>102</v>
      </c>
      <c r="D94" s="11">
        <v>76</v>
      </c>
      <c r="E94" s="12">
        <v>90</v>
      </c>
      <c r="F94" s="13">
        <f t="shared" si="4"/>
        <v>1.1842105263157894</v>
      </c>
      <c r="H94" s="11"/>
      <c r="I94" s="79"/>
    </row>
    <row r="95" spans="2:9" ht="17.25" thickBot="1" x14ac:dyDescent="0.35">
      <c r="B95" s="141"/>
      <c r="C95" s="27" t="s">
        <v>103</v>
      </c>
      <c r="D95" s="11">
        <v>76</v>
      </c>
      <c r="E95" s="12">
        <v>66</v>
      </c>
      <c r="F95" s="13">
        <f t="shared" si="4"/>
        <v>0.86842105263157898</v>
      </c>
      <c r="H95" s="11"/>
      <c r="I95" s="79"/>
    </row>
    <row r="96" spans="2:9" ht="18" thickTop="1" thickBot="1" x14ac:dyDescent="0.35">
      <c r="C96" s="18" t="s">
        <v>28</v>
      </c>
      <c r="D96" s="19">
        <f>SUM(D91:D95)</f>
        <v>420</v>
      </c>
      <c r="E96" s="20">
        <f>SUM(E91:E95)</f>
        <v>428</v>
      </c>
      <c r="F96" s="22">
        <f t="shared" ref="F96:F111" si="5">E96/D96</f>
        <v>1.019047619047619</v>
      </c>
      <c r="H96" s="19">
        <f>SUM(H91:H95)</f>
        <v>0</v>
      </c>
      <c r="I96" s="81">
        <f>SUM(I91:I95)</f>
        <v>0</v>
      </c>
    </row>
    <row r="97" spans="2:9" ht="17.25" customHeight="1" thickTop="1" x14ac:dyDescent="0.3">
      <c r="B97" s="133" t="s">
        <v>104</v>
      </c>
      <c r="C97" s="28" t="s">
        <v>105</v>
      </c>
      <c r="D97" s="32">
        <v>92</v>
      </c>
      <c r="E97" s="33">
        <v>82</v>
      </c>
      <c r="F97" s="31">
        <f t="shared" si="5"/>
        <v>0.89130434782608692</v>
      </c>
      <c r="H97" s="32"/>
      <c r="I97" s="84"/>
    </row>
    <row r="98" spans="2:9" ht="17.25" thickBot="1" x14ac:dyDescent="0.35">
      <c r="B98" s="136"/>
      <c r="C98" s="27" t="s">
        <v>106</v>
      </c>
      <c r="D98" s="11">
        <v>184</v>
      </c>
      <c r="E98" s="12">
        <v>185</v>
      </c>
      <c r="F98" s="13">
        <f t="shared" si="5"/>
        <v>1.0054347826086956</v>
      </c>
      <c r="H98" s="11"/>
      <c r="I98" s="79"/>
    </row>
    <row r="99" spans="2:9" ht="18" thickTop="1" thickBot="1" x14ac:dyDescent="0.35">
      <c r="C99" s="18" t="s">
        <v>28</v>
      </c>
      <c r="D99" s="19">
        <f>SUM(D97:D98)</f>
        <v>276</v>
      </c>
      <c r="E99" s="20">
        <f>E97+E98</f>
        <v>267</v>
      </c>
      <c r="F99" s="22">
        <f t="shared" si="5"/>
        <v>0.96739130434782605</v>
      </c>
      <c r="H99" s="19">
        <f>SUM(H97:H98)</f>
        <v>0</v>
      </c>
      <c r="I99" s="81">
        <f>I97+I98</f>
        <v>0</v>
      </c>
    </row>
    <row r="100" spans="2:9" ht="17.25" customHeight="1" thickTop="1" x14ac:dyDescent="0.3">
      <c r="B100" s="139" t="s">
        <v>107</v>
      </c>
      <c r="C100" s="28" t="s">
        <v>108</v>
      </c>
      <c r="D100" s="32">
        <v>100</v>
      </c>
      <c r="E100" s="33">
        <v>100</v>
      </c>
      <c r="F100" s="31">
        <f t="shared" si="5"/>
        <v>1</v>
      </c>
      <c r="H100" s="32"/>
      <c r="I100" s="84"/>
    </row>
    <row r="101" spans="2:9" ht="17.25" thickBot="1" x14ac:dyDescent="0.35">
      <c r="B101" s="141"/>
      <c r="C101" s="27" t="s">
        <v>109</v>
      </c>
      <c r="D101" s="37">
        <v>100</v>
      </c>
      <c r="E101" s="38">
        <v>100</v>
      </c>
      <c r="F101" s="13">
        <f t="shared" si="5"/>
        <v>1</v>
      </c>
      <c r="H101" s="37"/>
      <c r="I101" s="87"/>
    </row>
    <row r="102" spans="2:9" ht="18" thickTop="1" thickBot="1" x14ac:dyDescent="0.35">
      <c r="C102" s="18" t="s">
        <v>28</v>
      </c>
      <c r="D102" s="19">
        <f>SUM(D100:D101)</f>
        <v>200</v>
      </c>
      <c r="E102" s="20">
        <f>E100+E101</f>
        <v>200</v>
      </c>
      <c r="F102" s="22">
        <f t="shared" si="5"/>
        <v>1</v>
      </c>
      <c r="H102" s="19">
        <f>SUM(H100:H101)</f>
        <v>0</v>
      </c>
      <c r="I102" s="81">
        <f>I100+I101</f>
        <v>0</v>
      </c>
    </row>
    <row r="103" spans="2:9" ht="17.25" customHeight="1" thickTop="1" x14ac:dyDescent="0.3">
      <c r="B103" s="133" t="s">
        <v>110</v>
      </c>
      <c r="C103" s="28" t="s">
        <v>111</v>
      </c>
      <c r="D103" s="32">
        <v>98</v>
      </c>
      <c r="E103" s="33">
        <v>95</v>
      </c>
      <c r="F103" s="39">
        <f t="shared" si="5"/>
        <v>0.96938775510204078</v>
      </c>
      <c r="H103" s="32"/>
      <c r="I103" s="84"/>
    </row>
    <row r="104" spans="2:9" x14ac:dyDescent="0.3">
      <c r="B104" s="134"/>
      <c r="C104" s="27" t="s">
        <v>112</v>
      </c>
      <c r="D104" s="11">
        <v>196</v>
      </c>
      <c r="E104" s="12">
        <v>202</v>
      </c>
      <c r="F104" s="13">
        <f t="shared" si="5"/>
        <v>1.0306122448979591</v>
      </c>
      <c r="H104" s="11"/>
      <c r="I104" s="79"/>
    </row>
    <row r="105" spans="2:9" ht="17.25" thickBot="1" x14ac:dyDescent="0.35">
      <c r="B105" s="136"/>
      <c r="C105" s="27" t="s">
        <v>113</v>
      </c>
      <c r="D105" s="37">
        <v>240</v>
      </c>
      <c r="E105" s="38">
        <v>243</v>
      </c>
      <c r="F105" s="13">
        <f t="shared" si="5"/>
        <v>1.0125</v>
      </c>
      <c r="H105" s="37"/>
      <c r="I105" s="87"/>
    </row>
    <row r="106" spans="2:9" ht="18" thickTop="1" thickBot="1" x14ac:dyDescent="0.35">
      <c r="C106" s="18" t="s">
        <v>28</v>
      </c>
      <c r="D106" s="19">
        <f>SUM(D103:D105)</f>
        <v>534</v>
      </c>
      <c r="E106" s="20">
        <f>SUM(E103:E105)</f>
        <v>540</v>
      </c>
      <c r="F106" s="8">
        <f t="shared" si="5"/>
        <v>1.0112359550561798</v>
      </c>
      <c r="H106" s="19">
        <f>SUM(H103:H105)</f>
        <v>0</v>
      </c>
      <c r="I106" s="81">
        <f>SUM(I103:I105)</f>
        <v>0</v>
      </c>
    </row>
    <row r="107" spans="2:9" ht="37.5" thickTop="1" thickBot="1" x14ac:dyDescent="0.35">
      <c r="B107" s="40" t="s">
        <v>114</v>
      </c>
      <c r="C107" s="41" t="s">
        <v>115</v>
      </c>
      <c r="D107" s="42">
        <v>220</v>
      </c>
      <c r="E107" s="43">
        <v>59</v>
      </c>
      <c r="F107" s="44">
        <f t="shared" si="5"/>
        <v>0.26818181818181819</v>
      </c>
      <c r="H107" s="42"/>
      <c r="I107" s="88"/>
    </row>
    <row r="108" spans="2:9" ht="18" thickTop="1" thickBot="1" x14ac:dyDescent="0.35">
      <c r="C108" s="18" t="s">
        <v>28</v>
      </c>
      <c r="D108" s="20">
        <f>D107</f>
        <v>220</v>
      </c>
      <c r="E108" s="20">
        <f>E107</f>
        <v>59</v>
      </c>
      <c r="F108" s="22">
        <f t="shared" si="5"/>
        <v>0.26818181818181819</v>
      </c>
      <c r="H108" s="19">
        <f>H107</f>
        <v>0</v>
      </c>
      <c r="I108" s="81">
        <f>I107</f>
        <v>0</v>
      </c>
    </row>
    <row r="109" spans="2:9" ht="17.25" customHeight="1" thickTop="1" x14ac:dyDescent="0.3">
      <c r="B109" s="133" t="s">
        <v>116</v>
      </c>
      <c r="C109" s="28" t="s">
        <v>117</v>
      </c>
      <c r="D109" s="45">
        <v>116</v>
      </c>
      <c r="E109" s="46">
        <v>109</v>
      </c>
      <c r="F109" s="31">
        <f t="shared" si="5"/>
        <v>0.93965517241379315</v>
      </c>
      <c r="H109" s="45"/>
      <c r="I109" s="89"/>
    </row>
    <row r="110" spans="2:9" ht="17.25" thickBot="1" x14ac:dyDescent="0.35">
      <c r="B110" s="136"/>
      <c r="C110" s="27" t="s">
        <v>118</v>
      </c>
      <c r="D110" s="16">
        <v>36</v>
      </c>
      <c r="E110" s="17">
        <v>40</v>
      </c>
      <c r="F110" s="13">
        <f t="shared" si="5"/>
        <v>1.1111111111111112</v>
      </c>
      <c r="H110" s="16"/>
      <c r="I110" s="80"/>
    </row>
    <row r="111" spans="2:9" ht="18" thickTop="1" thickBot="1" x14ac:dyDescent="0.35">
      <c r="C111" s="18" t="s">
        <v>28</v>
      </c>
      <c r="D111" s="19">
        <f>SUM(D109:D110)</f>
        <v>152</v>
      </c>
      <c r="E111" s="20">
        <f>SUM(E109:E110)</f>
        <v>149</v>
      </c>
      <c r="F111" s="22">
        <f t="shared" si="5"/>
        <v>0.98026315789473684</v>
      </c>
      <c r="H111" s="19">
        <f>SUM(H109:H110)</f>
        <v>0</v>
      </c>
      <c r="I111" s="81">
        <f>SUM(I109:I110)</f>
        <v>0</v>
      </c>
    </row>
    <row r="112" spans="2:9" ht="18" thickTop="1" thickBot="1" x14ac:dyDescent="0.35">
      <c r="C112" s="18" t="s">
        <v>129</v>
      </c>
      <c r="D112" s="64">
        <f>D16+D22+D35+D39+D50+D60+D76+D90+D96+D99+D102+D106+D108+D111</f>
        <v>11408</v>
      </c>
      <c r="E112" s="65">
        <f>E16+E22+E35+E39+E50+E60+E76+E90+E96+E99+E102+E106+E108+E111</f>
        <v>11181</v>
      </c>
      <c r="F112" s="22">
        <f t="shared" ref="F112" si="6">E112/D112</f>
        <v>0.980101683029453</v>
      </c>
      <c r="H112" s="64">
        <f>H16+H22+H35+H39+H50+H60+H76+H90+H96+H99+H102+H106+H108+H111</f>
        <v>0</v>
      </c>
      <c r="I112" s="90">
        <f>I16+I22+I35+I39+I50+I60+I76+I90+I96+I99+I102+I106+I108+I111</f>
        <v>72</v>
      </c>
    </row>
    <row r="113" spans="2:9" ht="18" thickTop="1" thickBot="1" x14ac:dyDescent="0.35"/>
    <row r="114" spans="2:9" ht="19.5" customHeight="1" x14ac:dyDescent="0.3">
      <c r="B114" s="66"/>
      <c r="C114" s="131" t="s">
        <v>133</v>
      </c>
      <c r="D114" s="132"/>
      <c r="E114" s="132"/>
      <c r="F114" s="132"/>
      <c r="G114" s="132"/>
      <c r="H114" s="132"/>
      <c r="I114" s="132"/>
    </row>
    <row r="115" spans="2:9" ht="19.5" customHeight="1" x14ac:dyDescent="0.3">
      <c r="B115" s="67"/>
      <c r="C115" s="131"/>
      <c r="D115" s="132"/>
      <c r="E115" s="132"/>
      <c r="F115" s="132"/>
      <c r="G115" s="132"/>
      <c r="H115" s="132"/>
      <c r="I115" s="132"/>
    </row>
    <row r="116" spans="2:9" ht="19.5" customHeight="1" x14ac:dyDescent="0.3">
      <c r="B116" s="67"/>
      <c r="C116" s="131"/>
      <c r="D116" s="132"/>
      <c r="E116" s="132"/>
      <c r="F116" s="132"/>
      <c r="G116" s="132"/>
      <c r="H116" s="132"/>
      <c r="I116" s="132"/>
    </row>
    <row r="117" spans="2:9" ht="19.5" customHeight="1" x14ac:dyDescent="0.3">
      <c r="B117" s="67"/>
      <c r="C117" s="131"/>
      <c r="D117" s="132"/>
      <c r="E117" s="132"/>
      <c r="F117" s="132"/>
      <c r="G117" s="132"/>
      <c r="H117" s="132"/>
      <c r="I117" s="132"/>
    </row>
    <row r="118" spans="2:9" ht="19.5" customHeight="1" x14ac:dyDescent="0.3">
      <c r="B118" s="67"/>
      <c r="C118" s="131"/>
      <c r="D118" s="132"/>
      <c r="E118" s="132"/>
      <c r="F118" s="132"/>
      <c r="G118" s="132"/>
      <c r="H118" s="132"/>
      <c r="I118" s="132"/>
    </row>
    <row r="119" spans="2:9" ht="19.5" customHeight="1" x14ac:dyDescent="0.3">
      <c r="B119" s="67"/>
      <c r="C119" s="131"/>
      <c r="D119" s="132"/>
      <c r="E119" s="132"/>
      <c r="F119" s="132"/>
      <c r="G119" s="132"/>
      <c r="H119" s="132"/>
      <c r="I119" s="132"/>
    </row>
    <row r="120" spans="2:9" ht="19.5" customHeight="1" x14ac:dyDescent="0.3">
      <c r="B120" s="67"/>
      <c r="C120" s="131"/>
      <c r="D120" s="132"/>
      <c r="E120" s="132"/>
      <c r="F120" s="132"/>
      <c r="G120" s="132"/>
      <c r="H120" s="132"/>
      <c r="I120" s="132"/>
    </row>
    <row r="121" spans="2:9" ht="16.5" customHeight="1" thickBot="1" x14ac:dyDescent="0.35">
      <c r="B121" s="68"/>
      <c r="C121" s="131"/>
      <c r="D121" s="132"/>
      <c r="E121" s="132"/>
      <c r="F121" s="132"/>
      <c r="G121" s="132"/>
      <c r="H121" s="132"/>
      <c r="I121" s="132"/>
    </row>
  </sheetData>
  <mergeCells count="20">
    <mergeCell ref="B61:B75"/>
    <mergeCell ref="B5:C6"/>
    <mergeCell ref="D5:D6"/>
    <mergeCell ref="F5:F6"/>
    <mergeCell ref="B2:I3"/>
    <mergeCell ref="H5:I5"/>
    <mergeCell ref="C114:I121"/>
    <mergeCell ref="B51:B59"/>
    <mergeCell ref="E5:E6"/>
    <mergeCell ref="B77:B89"/>
    <mergeCell ref="B91:B95"/>
    <mergeCell ref="B97:B98"/>
    <mergeCell ref="B100:B101"/>
    <mergeCell ref="B103:B105"/>
    <mergeCell ref="B109:B110"/>
    <mergeCell ref="B17:B21"/>
    <mergeCell ref="B23:B34"/>
    <mergeCell ref="B36:B38"/>
    <mergeCell ref="B40:B49"/>
    <mergeCell ref="B7:B15"/>
  </mergeCells>
  <phoneticPr fontId="3" type="noConversion"/>
  <conditionalFormatting sqref="F16 F22 F39 F60 F50 F76 F24:F35 F90:F111">
    <cfRule type="cellIs" dxfId="40" priority="50" operator="lessThan">
      <formula>0.97656</formula>
    </cfRule>
    <cfRule type="cellIs" dxfId="39" priority="51" operator="between">
      <formula>0.97656</formula>
      <formula>0.9999</formula>
    </cfRule>
  </conditionalFormatting>
  <conditionalFormatting sqref="F16 F22 F39 F60 F50 F76 F24:F35 F90:F111">
    <cfRule type="cellIs" dxfId="38" priority="49" operator="lessThan">
      <formula>0.97656</formula>
    </cfRule>
  </conditionalFormatting>
  <conditionalFormatting sqref="F7:F15">
    <cfRule type="cellIs" dxfId="37" priority="47" operator="lessThan">
      <formula>0.97656</formula>
    </cfRule>
    <cfRule type="cellIs" dxfId="36" priority="48" operator="between">
      <formula>0.97656</formula>
      <formula>0.9999</formula>
    </cfRule>
  </conditionalFormatting>
  <conditionalFormatting sqref="F7:F15">
    <cfRule type="cellIs" dxfId="35" priority="46" operator="lessThan">
      <formula>0.97656</formula>
    </cfRule>
  </conditionalFormatting>
  <conditionalFormatting sqref="F23">
    <cfRule type="cellIs" dxfId="34" priority="41" operator="lessThan">
      <formula>0.97656</formula>
    </cfRule>
    <cfRule type="cellIs" dxfId="33" priority="42" operator="between">
      <formula>0.97656</formula>
      <formula>0.9999</formula>
    </cfRule>
  </conditionalFormatting>
  <conditionalFormatting sqref="F23">
    <cfRule type="cellIs" dxfId="32" priority="40" operator="lessThan">
      <formula>0.97656</formula>
    </cfRule>
  </conditionalFormatting>
  <conditionalFormatting sqref="F61:F75">
    <cfRule type="cellIs" dxfId="31" priority="32" operator="lessThan">
      <formula>0.97656</formula>
    </cfRule>
    <cfRule type="cellIs" dxfId="30" priority="33" operator="between">
      <formula>0.97656</formula>
      <formula>0.9999</formula>
    </cfRule>
  </conditionalFormatting>
  <conditionalFormatting sqref="F61:F75">
    <cfRule type="cellIs" dxfId="29" priority="31" operator="lessThan">
      <formula>0.97656</formula>
    </cfRule>
  </conditionalFormatting>
  <conditionalFormatting sqref="F17:F21">
    <cfRule type="cellIs" dxfId="28" priority="26" operator="lessThan">
      <formula>0.97656</formula>
    </cfRule>
    <cfRule type="cellIs" dxfId="27" priority="27" operator="between">
      <formula>0.97656</formula>
      <formula>0.9999</formula>
    </cfRule>
  </conditionalFormatting>
  <conditionalFormatting sqref="F17:F21">
    <cfRule type="cellIs" dxfId="26" priority="25" operator="lessThan">
      <formula>0.97656</formula>
    </cfRule>
  </conditionalFormatting>
  <conditionalFormatting sqref="F36:F38">
    <cfRule type="cellIs" dxfId="25" priority="23" operator="lessThan">
      <formula>0.97656</formula>
    </cfRule>
    <cfRule type="cellIs" dxfId="24" priority="24" operator="between">
      <formula>0.97656</formula>
      <formula>0.9999</formula>
    </cfRule>
  </conditionalFormatting>
  <conditionalFormatting sqref="F36:F38">
    <cfRule type="cellIs" dxfId="23" priority="22" operator="lessThan">
      <formula>0.97656</formula>
    </cfRule>
  </conditionalFormatting>
  <conditionalFormatting sqref="F40:F49">
    <cfRule type="cellIs" dxfId="22" priority="20" operator="lessThan">
      <formula>0.97656</formula>
    </cfRule>
    <cfRule type="cellIs" dxfId="21" priority="21" operator="between">
      <formula>0.97656</formula>
      <formula>0.9999</formula>
    </cfRule>
  </conditionalFormatting>
  <conditionalFormatting sqref="F40:F49">
    <cfRule type="cellIs" dxfId="20" priority="19" operator="lessThan">
      <formula>0.97656</formula>
    </cfRule>
  </conditionalFormatting>
  <conditionalFormatting sqref="F51:F57 F59">
    <cfRule type="cellIs" dxfId="19" priority="14" operator="lessThan">
      <formula>0.97656</formula>
    </cfRule>
    <cfRule type="cellIs" dxfId="18" priority="15" operator="between">
      <formula>0.97656</formula>
      <formula>0.9999</formula>
    </cfRule>
  </conditionalFormatting>
  <conditionalFormatting sqref="F51:F57 F59">
    <cfRule type="cellIs" dxfId="17" priority="13" operator="lessThan">
      <formula>0.97656</formula>
    </cfRule>
  </conditionalFormatting>
  <conditionalFormatting sqref="F77:F89">
    <cfRule type="cellIs" dxfId="16" priority="11" operator="lessThan">
      <formula>0.97656</formula>
    </cfRule>
    <cfRule type="cellIs" dxfId="15" priority="12" operator="between">
      <formula>0.97656</formula>
      <formula>0.9999</formula>
    </cfRule>
  </conditionalFormatting>
  <conditionalFormatting sqref="F77:F89">
    <cfRule type="cellIs" dxfId="14" priority="10" operator="lessThan">
      <formula>0.97656</formula>
    </cfRule>
  </conditionalFormatting>
  <conditionalFormatting sqref="F58">
    <cfRule type="cellIs" dxfId="13" priority="5" operator="lessThan">
      <formula>0.97656</formula>
    </cfRule>
    <cfRule type="cellIs" dxfId="12" priority="6" operator="between">
      <formula>0.97656</formula>
      <formula>0.9999</formula>
    </cfRule>
  </conditionalFormatting>
  <conditionalFormatting sqref="F58">
    <cfRule type="cellIs" dxfId="11" priority="4" operator="lessThan">
      <formula>0.97656</formula>
    </cfRule>
  </conditionalFormatting>
  <conditionalFormatting sqref="F112">
    <cfRule type="cellIs" dxfId="10" priority="2" operator="lessThan">
      <formula>0.97656</formula>
    </cfRule>
    <cfRule type="cellIs" dxfId="9" priority="3" operator="between">
      <formula>0.97656</formula>
      <formula>0.9999</formula>
    </cfRule>
  </conditionalFormatting>
  <conditionalFormatting sqref="F112">
    <cfRule type="cellIs" dxfId="8" priority="1" operator="lessThan">
      <formula>0.97656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29"/>
  <sheetViews>
    <sheetView workbookViewId="0">
      <selection activeCell="W11" sqref="W11"/>
    </sheetView>
  </sheetViews>
  <sheetFormatPr defaultRowHeight="16.5" x14ac:dyDescent="0.3"/>
  <cols>
    <col min="1" max="1" width="1.625" customWidth="1"/>
    <col min="2" max="2" width="31.125" bestFit="1" customWidth="1"/>
    <col min="3" max="5" width="20.625" customWidth="1"/>
    <col min="6" max="6" width="17.75" customWidth="1"/>
    <col min="7" max="7" width="9" customWidth="1"/>
    <col min="8" max="9" width="9" hidden="1" customWidth="1"/>
    <col min="10" max="10" width="11.25" hidden="1" customWidth="1"/>
    <col min="11" max="20" width="9" hidden="1" customWidth="1"/>
    <col min="21" max="21" width="9" customWidth="1"/>
  </cols>
  <sheetData>
    <row r="2" spans="2:20" ht="16.5" customHeight="1" x14ac:dyDescent="0.3">
      <c r="B2" s="152" t="s">
        <v>119</v>
      </c>
      <c r="C2" s="152"/>
      <c r="D2" s="152"/>
      <c r="E2" s="152"/>
      <c r="F2" s="152"/>
      <c r="G2" s="152"/>
    </row>
    <row r="3" spans="2:20" ht="16.5" customHeight="1" x14ac:dyDescent="0.3">
      <c r="B3" s="152"/>
      <c r="C3" s="152"/>
      <c r="D3" s="152"/>
      <c r="E3" s="152"/>
      <c r="F3" s="152"/>
      <c r="G3" s="152"/>
    </row>
    <row r="4" spans="2:20" ht="17.25" thickBot="1" x14ac:dyDescent="0.35">
      <c r="C4" s="92"/>
      <c r="D4" s="92"/>
      <c r="E4" s="93"/>
      <c r="F4" s="92"/>
      <c r="G4" s="93" t="s">
        <v>160</v>
      </c>
    </row>
    <row r="5" spans="2:20" ht="17.25" thickBot="1" x14ac:dyDescent="0.35">
      <c r="B5" s="47" t="s">
        <v>120</v>
      </c>
      <c r="C5" s="94" t="s">
        <v>121</v>
      </c>
      <c r="D5" s="95" t="s">
        <v>122</v>
      </c>
      <c r="E5" s="96" t="s">
        <v>123</v>
      </c>
      <c r="F5" s="100" t="s">
        <v>141</v>
      </c>
      <c r="G5" s="100" t="s">
        <v>136</v>
      </c>
    </row>
    <row r="6" spans="2:20" x14ac:dyDescent="0.3">
      <c r="B6" s="48" t="s">
        <v>43</v>
      </c>
      <c r="C6" s="107">
        <f>'재학생 충원율(학과별 상세)'!E29</f>
        <v>140</v>
      </c>
      <c r="D6" s="107">
        <f>'재학생 충원율(학과별 상세)'!D29</f>
        <v>140</v>
      </c>
      <c r="E6" s="97">
        <f>C6/D6</f>
        <v>1</v>
      </c>
      <c r="F6" s="101" t="s">
        <v>138</v>
      </c>
      <c r="G6" s="163" t="s">
        <v>150</v>
      </c>
      <c r="H6">
        <v>35</v>
      </c>
      <c r="I6" s="49">
        <f>H6/$H$9</f>
        <v>0.33653846153846156</v>
      </c>
      <c r="J6" s="49">
        <f>$J$9*I6</f>
        <v>6.7307692307692317</v>
      </c>
      <c r="N6">
        <v>119</v>
      </c>
      <c r="O6">
        <v>36</v>
      </c>
      <c r="P6">
        <v>155</v>
      </c>
      <c r="R6">
        <v>138</v>
      </c>
      <c r="S6">
        <v>7</v>
      </c>
      <c r="T6">
        <f>SUM(R6:S6)</f>
        <v>145</v>
      </c>
    </row>
    <row r="7" spans="2:20" x14ac:dyDescent="0.3">
      <c r="B7" s="50" t="s">
        <v>42</v>
      </c>
      <c r="C7" s="108">
        <f>'재학생 충원율(학과별 상세)'!E28</f>
        <v>92</v>
      </c>
      <c r="D7" s="108">
        <f>'재학생 충원율(학과별 상세)'!D28</f>
        <v>111</v>
      </c>
      <c r="E7" s="98">
        <f t="shared" ref="E7:E8" si="0">C7/D7</f>
        <v>0.8288288288288288</v>
      </c>
      <c r="F7" s="102" t="s">
        <v>139</v>
      </c>
      <c r="G7" s="164"/>
      <c r="H7">
        <v>37</v>
      </c>
      <c r="I7" s="49">
        <f t="shared" ref="I7:I8" si="1">H7/$H$9</f>
        <v>0.35576923076923078</v>
      </c>
      <c r="J7" s="49">
        <f t="shared" ref="J7:J8" si="2">$J$9*I7</f>
        <v>7.1153846153846159</v>
      </c>
      <c r="N7">
        <v>109</v>
      </c>
      <c r="O7">
        <v>38</v>
      </c>
      <c r="P7">
        <v>147</v>
      </c>
      <c r="R7">
        <v>127</v>
      </c>
      <c r="S7">
        <v>7</v>
      </c>
      <c r="T7">
        <f>SUM(R7:S7)</f>
        <v>134</v>
      </c>
    </row>
    <row r="8" spans="2:20" ht="17.25" thickBot="1" x14ac:dyDescent="0.35">
      <c r="B8" s="51" t="s">
        <v>44</v>
      </c>
      <c r="C8" s="109">
        <f>'재학생 충원율(학과별 상세)'!E30</f>
        <v>140</v>
      </c>
      <c r="D8" s="109">
        <f>'재학생 충원율(학과별 상세)'!D30</f>
        <v>128</v>
      </c>
      <c r="E8" s="91">
        <f t="shared" si="0"/>
        <v>1.09375</v>
      </c>
      <c r="F8" s="103" t="s">
        <v>140</v>
      </c>
      <c r="G8" s="165"/>
      <c r="H8">
        <v>32</v>
      </c>
      <c r="I8" s="49">
        <f t="shared" si="1"/>
        <v>0.30769230769230771</v>
      </c>
      <c r="J8" s="49">
        <f t="shared" si="2"/>
        <v>6.1538461538461542</v>
      </c>
      <c r="N8">
        <v>101</v>
      </c>
      <c r="O8">
        <v>32</v>
      </c>
      <c r="P8">
        <v>133</v>
      </c>
      <c r="R8">
        <v>135</v>
      </c>
      <c r="S8">
        <v>6</v>
      </c>
      <c r="T8">
        <f>SUM(R8:S8)</f>
        <v>141</v>
      </c>
    </row>
    <row r="9" spans="2:20" ht="17.25" thickBot="1" x14ac:dyDescent="0.35">
      <c r="B9" s="52" t="s">
        <v>156</v>
      </c>
      <c r="C9" s="99"/>
      <c r="D9" s="99"/>
      <c r="E9" s="99"/>
      <c r="F9" s="104"/>
      <c r="G9" s="104"/>
      <c r="H9">
        <v>104</v>
      </c>
      <c r="J9">
        <v>20</v>
      </c>
      <c r="N9">
        <v>329</v>
      </c>
    </row>
    <row r="10" spans="2:20" ht="17.25" thickBot="1" x14ac:dyDescent="0.35">
      <c r="B10" s="47" t="s">
        <v>120</v>
      </c>
      <c r="C10" s="94" t="s">
        <v>121</v>
      </c>
      <c r="D10" s="95" t="s">
        <v>122</v>
      </c>
      <c r="E10" s="96" t="s">
        <v>123</v>
      </c>
      <c r="F10" s="100" t="s">
        <v>141</v>
      </c>
      <c r="G10" s="100" t="s">
        <v>136</v>
      </c>
    </row>
    <row r="11" spans="2:20" x14ac:dyDescent="0.3">
      <c r="B11" s="53" t="s">
        <v>70</v>
      </c>
      <c r="C11" s="107">
        <f>'재학생 충원율(학과별 상세)'!E61</f>
        <v>116</v>
      </c>
      <c r="D11" s="107">
        <f>'재학생 충원율(학과별 상세)'!D61</f>
        <v>120</v>
      </c>
      <c r="E11" s="97">
        <f>C11/D11</f>
        <v>0.96666666666666667</v>
      </c>
      <c r="F11" s="101" t="s">
        <v>142</v>
      </c>
      <c r="G11" s="163" t="s">
        <v>149</v>
      </c>
      <c r="I11">
        <v>10</v>
      </c>
      <c r="K11">
        <v>88</v>
      </c>
      <c r="L11">
        <v>10</v>
      </c>
      <c r="N11">
        <v>105</v>
      </c>
      <c r="O11">
        <v>8</v>
      </c>
      <c r="P11">
        <v>113</v>
      </c>
      <c r="R11">
        <v>111</v>
      </c>
      <c r="S11">
        <v>2</v>
      </c>
      <c r="T11">
        <f>SUM(R11:S11)</f>
        <v>113</v>
      </c>
    </row>
    <row r="12" spans="2:20" ht="17.25" thickBot="1" x14ac:dyDescent="0.35">
      <c r="B12" s="55" t="s">
        <v>71</v>
      </c>
      <c r="C12" s="109">
        <f>'재학생 충원율(학과별 상세)'!E62</f>
        <v>117</v>
      </c>
      <c r="D12" s="109">
        <f>'재학생 충원율(학과별 상세)'!D62</f>
        <v>120</v>
      </c>
      <c r="E12" s="91">
        <f>C12/D12</f>
        <v>0.97499999999999998</v>
      </c>
      <c r="F12" s="105" t="s">
        <v>143</v>
      </c>
      <c r="G12" s="165"/>
      <c r="I12">
        <v>9</v>
      </c>
      <c r="K12">
        <v>89</v>
      </c>
      <c r="L12">
        <v>9</v>
      </c>
      <c r="N12">
        <v>98</v>
      </c>
      <c r="O12">
        <v>9</v>
      </c>
      <c r="P12">
        <v>107</v>
      </c>
      <c r="R12">
        <v>111</v>
      </c>
      <c r="S12">
        <v>2</v>
      </c>
      <c r="T12">
        <f>SUM(R12:S12)</f>
        <v>113</v>
      </c>
    </row>
    <row r="13" spans="2:20" ht="17.25" thickBot="1" x14ac:dyDescent="0.35">
      <c r="B13" s="61" t="s">
        <v>157</v>
      </c>
      <c r="C13" s="99"/>
      <c r="D13" s="99"/>
      <c r="E13" s="99"/>
      <c r="F13" s="106"/>
      <c r="G13" s="106"/>
      <c r="I13">
        <v>19</v>
      </c>
    </row>
    <row r="14" spans="2:20" ht="17.25" thickBot="1" x14ac:dyDescent="0.35">
      <c r="B14" s="47" t="s">
        <v>120</v>
      </c>
      <c r="C14" s="94" t="s">
        <v>121</v>
      </c>
      <c r="D14" s="95" t="s">
        <v>122</v>
      </c>
      <c r="E14" s="96" t="s">
        <v>123</v>
      </c>
      <c r="F14" s="100" t="s">
        <v>141</v>
      </c>
      <c r="G14" s="100" t="s">
        <v>136</v>
      </c>
    </row>
    <row r="15" spans="2:20" x14ac:dyDescent="0.3">
      <c r="B15" s="53" t="s">
        <v>73</v>
      </c>
      <c r="C15" s="107">
        <f>'재학생 충원율(학과별 상세)'!E64</f>
        <v>128</v>
      </c>
      <c r="D15" s="107">
        <f>'재학생 충원율(학과별 상세)'!D64</f>
        <v>124</v>
      </c>
      <c r="E15" s="97">
        <f>C15/D15</f>
        <v>1.032258064516129</v>
      </c>
      <c r="F15" s="101" t="s">
        <v>144</v>
      </c>
      <c r="G15" s="163" t="s">
        <v>149</v>
      </c>
      <c r="H15">
        <v>31</v>
      </c>
      <c r="I15" s="49">
        <f>H15/$H$17</f>
        <v>0.45588235294117646</v>
      </c>
      <c r="J15" s="54">
        <f>J17*I15</f>
        <v>0.45588235294117646</v>
      </c>
      <c r="N15">
        <v>113</v>
      </c>
      <c r="O15">
        <v>14</v>
      </c>
      <c r="P15">
        <v>127</v>
      </c>
      <c r="R15">
        <v>127</v>
      </c>
      <c r="S15">
        <v>0</v>
      </c>
      <c r="T15">
        <f>SUM(R15:S15)</f>
        <v>127</v>
      </c>
    </row>
    <row r="16" spans="2:20" ht="17.25" thickBot="1" x14ac:dyDescent="0.35">
      <c r="B16" s="55" t="s">
        <v>74</v>
      </c>
      <c r="C16" s="109">
        <f>'재학생 충원율(학과별 상세)'!E65</f>
        <v>134</v>
      </c>
      <c r="D16" s="109">
        <f>'재학생 충원율(학과별 상세)'!D65</f>
        <v>148</v>
      </c>
      <c r="E16" s="91">
        <f>C16/D16</f>
        <v>0.90540540540540537</v>
      </c>
      <c r="F16" s="105" t="s">
        <v>145</v>
      </c>
      <c r="G16" s="165"/>
      <c r="H16">
        <v>37</v>
      </c>
      <c r="I16" s="49">
        <f>H16/$H$17</f>
        <v>0.54411764705882348</v>
      </c>
      <c r="J16" s="54">
        <f>J17*I16</f>
        <v>0.54411764705882348</v>
      </c>
      <c r="N16">
        <v>149</v>
      </c>
      <c r="O16">
        <v>16</v>
      </c>
      <c r="P16">
        <v>165</v>
      </c>
      <c r="R16">
        <v>152</v>
      </c>
      <c r="S16">
        <v>1</v>
      </c>
      <c r="T16">
        <f>SUM(R16:S16)</f>
        <v>153</v>
      </c>
    </row>
    <row r="17" spans="2:20" ht="17.25" thickBot="1" x14ac:dyDescent="0.35">
      <c r="B17" s="52" t="s">
        <v>126</v>
      </c>
      <c r="C17" s="99"/>
      <c r="D17" s="99"/>
      <c r="E17" s="99"/>
      <c r="F17" s="106"/>
      <c r="G17" s="106"/>
      <c r="H17">
        <v>68</v>
      </c>
      <c r="J17">
        <v>1</v>
      </c>
      <c r="N17">
        <v>262</v>
      </c>
    </row>
    <row r="18" spans="2:20" ht="17.25" thickBot="1" x14ac:dyDescent="0.35">
      <c r="B18" s="47" t="s">
        <v>120</v>
      </c>
      <c r="C18" s="94" t="s">
        <v>121</v>
      </c>
      <c r="D18" s="95" t="s">
        <v>122</v>
      </c>
      <c r="E18" s="96" t="s">
        <v>123</v>
      </c>
      <c r="F18" s="100" t="s">
        <v>141</v>
      </c>
      <c r="G18" s="100" t="s">
        <v>136</v>
      </c>
    </row>
    <row r="19" spans="2:20" x14ac:dyDescent="0.3">
      <c r="B19" s="53" t="s">
        <v>77</v>
      </c>
      <c r="C19" s="107">
        <f>'재학생 충원율(학과별 상세)'!E68</f>
        <v>82</v>
      </c>
      <c r="D19" s="107">
        <f>'재학생 충원율(학과별 상세)'!D68</f>
        <v>96</v>
      </c>
      <c r="E19" s="97">
        <f>C19/D19</f>
        <v>0.85416666666666663</v>
      </c>
      <c r="F19" s="101" t="s">
        <v>146</v>
      </c>
      <c r="G19" s="163" t="s">
        <v>150</v>
      </c>
      <c r="H19">
        <v>24</v>
      </c>
      <c r="I19" s="56">
        <f>H19/$H$22</f>
        <v>0.28235294117647058</v>
      </c>
      <c r="J19" s="49">
        <f>$J$22*I19</f>
        <v>2.8235294117647056</v>
      </c>
      <c r="N19">
        <v>86</v>
      </c>
      <c r="O19">
        <v>6</v>
      </c>
      <c r="P19">
        <v>92</v>
      </c>
      <c r="R19">
        <v>86</v>
      </c>
      <c r="S19">
        <v>3</v>
      </c>
      <c r="T19">
        <f>SUM(R19:S19)</f>
        <v>89</v>
      </c>
    </row>
    <row r="20" spans="2:20" x14ac:dyDescent="0.3">
      <c r="B20" s="57" t="s">
        <v>76</v>
      </c>
      <c r="C20" s="108">
        <f>'재학생 충원율(학과별 상세)'!E67</f>
        <v>120</v>
      </c>
      <c r="D20" s="108">
        <f>'재학생 충원율(학과별 상세)'!D67</f>
        <v>120</v>
      </c>
      <c r="E20" s="98">
        <f t="shared" ref="E20:E21" si="3">C20/D20</f>
        <v>1</v>
      </c>
      <c r="F20" s="102" t="s">
        <v>147</v>
      </c>
      <c r="G20" s="164"/>
      <c r="H20">
        <v>30</v>
      </c>
      <c r="I20" s="56">
        <f t="shared" ref="I20:I21" si="4">H20/$H$22</f>
        <v>0.35294117647058826</v>
      </c>
      <c r="J20" s="49">
        <f t="shared" ref="J20:J21" si="5">$J$22*I20</f>
        <v>3.5294117647058827</v>
      </c>
      <c r="N20">
        <v>131</v>
      </c>
      <c r="O20">
        <v>7</v>
      </c>
      <c r="P20">
        <v>138</v>
      </c>
      <c r="R20">
        <v>118</v>
      </c>
      <c r="S20">
        <v>3</v>
      </c>
      <c r="T20">
        <f>SUM(R20:S20)</f>
        <v>121</v>
      </c>
    </row>
    <row r="21" spans="2:20" ht="17.25" thickBot="1" x14ac:dyDescent="0.35">
      <c r="B21" s="55" t="s">
        <v>78</v>
      </c>
      <c r="C21" s="109">
        <f>'재학생 충원율(학과별 상세)'!E69</f>
        <v>103</v>
      </c>
      <c r="D21" s="109">
        <f>'재학생 충원율(학과별 상세)'!D69</f>
        <v>124</v>
      </c>
      <c r="E21" s="91">
        <f t="shared" si="3"/>
        <v>0.83064516129032262</v>
      </c>
      <c r="F21" s="103" t="s">
        <v>148</v>
      </c>
      <c r="G21" s="165"/>
      <c r="H21">
        <v>31</v>
      </c>
      <c r="I21" s="56">
        <f t="shared" si="4"/>
        <v>0.36470588235294116</v>
      </c>
      <c r="J21" s="49">
        <f t="shared" si="5"/>
        <v>3.6470588235294117</v>
      </c>
      <c r="N21">
        <v>103</v>
      </c>
      <c r="O21">
        <v>7</v>
      </c>
      <c r="P21">
        <v>110</v>
      </c>
      <c r="R21">
        <v>95</v>
      </c>
      <c r="S21">
        <v>4</v>
      </c>
      <c r="T21">
        <f>SUM(R21:S21)</f>
        <v>99</v>
      </c>
    </row>
    <row r="22" spans="2:20" x14ac:dyDescent="0.3">
      <c r="B22" s="52" t="s">
        <v>137</v>
      </c>
      <c r="C22" s="99"/>
      <c r="D22" s="99"/>
      <c r="E22" s="99"/>
      <c r="F22" s="99"/>
      <c r="G22" s="92"/>
      <c r="H22">
        <v>85</v>
      </c>
      <c r="J22">
        <v>10</v>
      </c>
      <c r="N22">
        <v>320</v>
      </c>
    </row>
    <row r="23" spans="2:20" ht="17.25" thickBot="1" x14ac:dyDescent="0.35">
      <c r="B23" s="52"/>
      <c r="C23" s="99"/>
      <c r="D23" s="99"/>
      <c r="E23" s="99"/>
      <c r="F23" s="92"/>
      <c r="G23" s="92"/>
    </row>
    <row r="24" spans="2:20" x14ac:dyDescent="0.3">
      <c r="B24" s="153" t="s">
        <v>151</v>
      </c>
      <c r="C24" s="154"/>
      <c r="D24" s="155"/>
      <c r="E24" s="156"/>
    </row>
    <row r="25" spans="2:20" x14ac:dyDescent="0.3">
      <c r="B25" s="157"/>
      <c r="C25" s="158"/>
      <c r="D25" s="158"/>
      <c r="E25" s="159"/>
    </row>
    <row r="26" spans="2:20" x14ac:dyDescent="0.3">
      <c r="B26" s="157"/>
      <c r="C26" s="158"/>
      <c r="D26" s="158"/>
      <c r="E26" s="159"/>
    </row>
    <row r="27" spans="2:20" x14ac:dyDescent="0.3">
      <c r="B27" s="157"/>
      <c r="C27" s="158"/>
      <c r="D27" s="158"/>
      <c r="E27" s="159"/>
    </row>
    <row r="28" spans="2:20" x14ac:dyDescent="0.3">
      <c r="B28" s="157"/>
      <c r="C28" s="158"/>
      <c r="D28" s="158"/>
      <c r="E28" s="159"/>
    </row>
    <row r="29" spans="2:20" ht="17.25" thickBot="1" x14ac:dyDescent="0.35">
      <c r="B29" s="160"/>
      <c r="C29" s="161"/>
      <c r="D29" s="161"/>
      <c r="E29" s="162"/>
    </row>
  </sheetData>
  <mergeCells count="6">
    <mergeCell ref="B2:G3"/>
    <mergeCell ref="B24:E29"/>
    <mergeCell ref="G6:G8"/>
    <mergeCell ref="G11:G12"/>
    <mergeCell ref="G15:G16"/>
    <mergeCell ref="G19:G21"/>
  </mergeCells>
  <phoneticPr fontId="3" type="noConversion"/>
  <conditionalFormatting sqref="E6:E8">
    <cfRule type="cellIs" dxfId="7" priority="29" operator="lessThan">
      <formula>0.97656</formula>
    </cfRule>
    <cfRule type="cellIs" dxfId="6" priority="30" operator="between">
      <formula>0.97656</formula>
      <formula>0.9999</formula>
    </cfRule>
  </conditionalFormatting>
  <conditionalFormatting sqref="E15:E16">
    <cfRule type="cellIs" dxfId="5" priority="25" operator="lessThan">
      <formula>0.97656</formula>
    </cfRule>
    <cfRule type="cellIs" dxfId="4" priority="26" operator="between">
      <formula>0.97656</formula>
      <formula>0.9999</formula>
    </cfRule>
  </conditionalFormatting>
  <conditionalFormatting sqref="E19:E21">
    <cfRule type="cellIs" dxfId="3" priority="23" operator="lessThan">
      <formula>0.97656</formula>
    </cfRule>
    <cfRule type="cellIs" dxfId="2" priority="24" operator="between">
      <formula>0.97656</formula>
      <formula>0.9999</formula>
    </cfRule>
  </conditionalFormatting>
  <conditionalFormatting sqref="E11:E12">
    <cfRule type="cellIs" dxfId="1" priority="1" operator="lessThan">
      <formula>0.97656</formula>
    </cfRule>
    <cfRule type="cellIs" dxfId="0" priority="2" operator="between">
      <formula>0.97656</formula>
      <formula>0.9999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재학생 충원율(대학별)</vt:lpstr>
      <vt:lpstr>재학생 충원율(학과별 상세)</vt:lpstr>
      <vt:lpstr>7월 학부생 재학생 충원율 산정</vt:lpstr>
      <vt:lpstr>'재학생 충원율(대학별)'!Print_Area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2021-08-17T01:34:08Z</dcterms:created>
  <dcterms:modified xsi:type="dcterms:W3CDTF">2022-07-04T07:47:56Z</dcterms:modified>
</cp:coreProperties>
</file>